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d.docs.live.net/6c98d3f9be9804dd/venndelta/Projects/ACPSEM ROMP/"/>
    </mc:Choice>
  </mc:AlternateContent>
  <xr:revisionPtr revIDLastSave="1219" documentId="8_{A07D0A99-7708-4B1A-8066-8777E53D8816}" xr6:coauthVersionLast="46" xr6:coauthVersionMax="46" xr10:uidLastSave="{1F30CD16-BEBD-4A59-8E76-E18D54E246EC}"/>
  <workbookProtection workbookAlgorithmName="SHA-512" workbookHashValue="NXvaTG7y9CHF6KWm0w6I75EhrII17jbPuS/uC5EAXmP6easozNvYEqkStSqqwjRFlIUPue5JNaExnkydC/+5ug==" workbookSaltValue="BeATuOu0noOaGPRCwBYyiA==" workbookSpinCount="100000" lockStructure="1"/>
  <bookViews>
    <workbookView xWindow="-98" yWindow="-98" windowWidth="22695" windowHeight="14595" tabRatio="842" firstSheet="2" activeTab="2" xr2:uid="{9B0A5016-DDA5-4C33-8E7B-B9A9CB1F6979}"/>
  </bookViews>
  <sheets>
    <sheet name="Original IAEA" sheetId="1" state="hidden" r:id="rId1"/>
    <sheet name="Revised" sheetId="2" state="hidden" r:id="rId2"/>
    <sheet name="Guidance" sheetId="13" r:id="rId3"/>
    <sheet name="1 Centre Profile" sheetId="9" r:id="rId4"/>
    <sheet name="2 About ROMPs" sheetId="11" r:id="rId5"/>
    <sheet name="3 ROMP Std Hours" sheetId="6" r:id="rId6"/>
    <sheet name="4 Workforce Planning" sheetId="12" r:id="rId7"/>
    <sheet name="5 ROMP Utilisation" sheetId="4" r:id="rId8"/>
    <sheet name="Database Backend" sheetId="14" state="hidden" r:id="rId9"/>
    <sheet name="Lists" sheetId="10" state="hidden" r:id="rId10"/>
  </sheets>
  <definedNames>
    <definedName name="_xlnm._FilterDatabase" localSheetId="8" hidden="1">'Database Backend'!$A$1:$G$1256</definedName>
    <definedName name="Avg_Time">Lists!$L$32:$L$34</definedName>
    <definedName name="centre_type">Lists!$M$32:$M$35</definedName>
    <definedName name="centres">Lists!$N$4:$N$8</definedName>
    <definedName name="country">Lists!$G$4:$G$19</definedName>
    <definedName name="dob">Lists!$D$4:$D$59</definedName>
    <definedName name="Drivers">Lists!$K$32:$K$41</definedName>
    <definedName name="firstwhy">Lists!$K$4:$K$6</definedName>
    <definedName name="firstyear">Lists!$J$4:$J$9</definedName>
    <definedName name="gender">Lists!$F$4:$F$9</definedName>
    <definedName name="public">Lists!$N$4:$N$9</definedName>
    <definedName name="qA_Tech">Lists!$P$4:$P$7</definedName>
    <definedName name="qualify">Lists!$E$4:$E$69</definedName>
    <definedName name="retirewhy">Lists!$M$4:$M$9</definedName>
    <definedName name="state">Lists!$C$4:$C$13</definedName>
    <definedName name="status">Lists!$O$4:$O$6</definedName>
    <definedName name="workplan">Lists!$I$4:$I$9</definedName>
    <definedName name="world">Lists!$H$4:$H$12</definedName>
    <definedName name="year">Lists!$D$4:$D$59</definedName>
    <definedName name="yn">Lists!$L$4:$L$5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50" i="14" l="1"/>
  <c r="G1239" i="14"/>
  <c r="G1228" i="14"/>
  <c r="G1217" i="14"/>
  <c r="G1206" i="14"/>
  <c r="G1195" i="14"/>
  <c r="G1184" i="14"/>
  <c r="G1173" i="14"/>
  <c r="G1162" i="14"/>
  <c r="G1151" i="14"/>
  <c r="G1140" i="14"/>
  <c r="G1129" i="14"/>
  <c r="G1118" i="14"/>
  <c r="G1107" i="14"/>
  <c r="G1096" i="14"/>
  <c r="G1085" i="14"/>
  <c r="G1074" i="14"/>
  <c r="G1063" i="14"/>
  <c r="G1052" i="14"/>
  <c r="G1041" i="14"/>
  <c r="G1030" i="14"/>
  <c r="G1019" i="14"/>
  <c r="G1008" i="14"/>
  <c r="G997" i="14"/>
  <c r="G986" i="14"/>
  <c r="G975" i="14"/>
  <c r="G964" i="14"/>
  <c r="G953" i="14"/>
  <c r="G942" i="14"/>
  <c r="G931" i="14"/>
  <c r="G920" i="14"/>
  <c r="G909" i="14"/>
  <c r="G898" i="14"/>
  <c r="G887" i="14"/>
  <c r="G876" i="14"/>
  <c r="G865" i="14"/>
  <c r="G280" i="14"/>
  <c r="G276" i="14"/>
  <c r="G274" i="14"/>
  <c r="T51"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P43" i="6"/>
  <c r="P44" i="6"/>
  <c r="P45" i="6"/>
  <c r="P46" i="6"/>
  <c r="P47" i="6"/>
  <c r="P48" i="6"/>
  <c r="P25" i="6"/>
  <c r="P26" i="6"/>
  <c r="P27" i="6"/>
  <c r="P28" i="6"/>
  <c r="P29" i="6"/>
  <c r="P30" i="6"/>
  <c r="P31" i="6"/>
  <c r="P32" i="6"/>
  <c r="P33" i="6"/>
  <c r="P34" i="6"/>
  <c r="P35" i="6"/>
  <c r="P36" i="6"/>
  <c r="P24" i="6"/>
  <c r="P23" i="6"/>
  <c r="P22" i="6"/>
  <c r="G2" i="14" l="1"/>
  <c r="G3" i="14"/>
  <c r="G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1" i="14"/>
  <c r="G82" i="14"/>
  <c r="G83" i="14"/>
  <c r="G84" i="14"/>
  <c r="G85" i="14"/>
  <c r="G86" i="14"/>
  <c r="G87" i="14"/>
  <c r="G88" i="14"/>
  <c r="G89" i="14"/>
  <c r="G90" i="14"/>
  <c r="G91" i="14"/>
  <c r="G92" i="14"/>
  <c r="G93" i="14"/>
  <c r="G94" i="14"/>
  <c r="G95" i="14"/>
  <c r="G96" i="14"/>
  <c r="G97" i="14"/>
  <c r="G98" i="14"/>
  <c r="G99"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8" i="14"/>
  <c r="G240" i="14"/>
  <c r="G242" i="14"/>
  <c r="G244" i="14"/>
  <c r="G246" i="14"/>
  <c r="G248" i="14"/>
  <c r="G250" i="14"/>
  <c r="G252" i="14"/>
  <c r="G254" i="14"/>
  <c r="G256" i="14"/>
  <c r="G258" i="14"/>
  <c r="G260" i="14"/>
  <c r="G262" i="14"/>
  <c r="G264" i="14"/>
  <c r="G270" i="14"/>
  <c r="G272" i="14"/>
  <c r="G278" i="14"/>
  <c r="G308"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7" i="14"/>
  <c r="G358" i="14"/>
  <c r="G359" i="14"/>
  <c r="G360" i="14"/>
  <c r="G361" i="14"/>
  <c r="G362" i="14"/>
  <c r="G363" i="14"/>
  <c r="G364" i="14"/>
  <c r="G365" i="14"/>
  <c r="G366" i="14"/>
  <c r="G367" i="14"/>
  <c r="G368" i="14"/>
  <c r="G369" i="14"/>
  <c r="G370" i="14"/>
  <c r="G371" i="14"/>
  <c r="G372" i="14"/>
  <c r="G375" i="14"/>
  <c r="G376" i="14"/>
  <c r="G377" i="14"/>
  <c r="G378" i="14"/>
  <c r="G379" i="14"/>
  <c r="G380" i="14"/>
  <c r="G381" i="14"/>
  <c r="G382" i="14"/>
  <c r="G383" i="14"/>
  <c r="G384" i="14"/>
  <c r="G385" i="14"/>
  <c r="G386" i="14"/>
  <c r="G387" i="14"/>
  <c r="G388" i="14"/>
  <c r="G389" i="14"/>
  <c r="G390" i="14"/>
  <c r="G393" i="14"/>
  <c r="G394" i="14"/>
  <c r="G395" i="14"/>
  <c r="G396" i="14"/>
  <c r="G397" i="14"/>
  <c r="G398" i="14"/>
  <c r="G399" i="14"/>
  <c r="G400" i="14"/>
  <c r="G401" i="14"/>
  <c r="G402" i="14"/>
  <c r="G403" i="14"/>
  <c r="G404" i="14"/>
  <c r="G405" i="14"/>
  <c r="G406" i="14"/>
  <c r="G407" i="14"/>
  <c r="G408" i="14"/>
  <c r="G411" i="14"/>
  <c r="G412" i="14"/>
  <c r="G413" i="14"/>
  <c r="G414" i="14"/>
  <c r="G415" i="14"/>
  <c r="G416" i="14"/>
  <c r="G417" i="14"/>
  <c r="G418" i="14"/>
  <c r="G419" i="14"/>
  <c r="G420" i="14"/>
  <c r="G421" i="14"/>
  <c r="G422" i="14"/>
  <c r="G423" i="14"/>
  <c r="G424" i="14"/>
  <c r="G425" i="14"/>
  <c r="G426" i="14"/>
  <c r="G429" i="14"/>
  <c r="G430" i="14"/>
  <c r="G431" i="14"/>
  <c r="G432" i="14"/>
  <c r="G433" i="14"/>
  <c r="G434" i="14"/>
  <c r="G435" i="14"/>
  <c r="G436" i="14"/>
  <c r="G437" i="14"/>
  <c r="G438" i="14"/>
  <c r="G439" i="14"/>
  <c r="G440" i="14"/>
  <c r="G441" i="14"/>
  <c r="G442" i="14"/>
  <c r="G443" i="14"/>
  <c r="G444" i="14"/>
  <c r="G447" i="14"/>
  <c r="G448" i="14"/>
  <c r="G449" i="14"/>
  <c r="G450" i="14"/>
  <c r="G451" i="14"/>
  <c r="G452" i="14"/>
  <c r="G453" i="14"/>
  <c r="G454" i="14"/>
  <c r="G455" i="14"/>
  <c r="G456" i="14"/>
  <c r="G457" i="14"/>
  <c r="G458" i="14"/>
  <c r="G459" i="14"/>
  <c r="G460" i="14"/>
  <c r="G461" i="14"/>
  <c r="G462" i="14"/>
  <c r="G465" i="14"/>
  <c r="G466" i="14"/>
  <c r="G467" i="14"/>
  <c r="G468" i="14"/>
  <c r="G469" i="14"/>
  <c r="G470" i="14"/>
  <c r="G471" i="14"/>
  <c r="G472" i="14"/>
  <c r="G473" i="14"/>
  <c r="G474" i="14"/>
  <c r="G475" i="14"/>
  <c r="G476" i="14"/>
  <c r="G477" i="14"/>
  <c r="G478" i="14"/>
  <c r="G479" i="14"/>
  <c r="G480" i="14"/>
  <c r="G483" i="14"/>
  <c r="G484" i="14"/>
  <c r="G485" i="14"/>
  <c r="G486" i="14"/>
  <c r="G487" i="14"/>
  <c r="G488" i="14"/>
  <c r="G489" i="14"/>
  <c r="G490" i="14"/>
  <c r="G491" i="14"/>
  <c r="G492" i="14"/>
  <c r="G493" i="14"/>
  <c r="G494" i="14"/>
  <c r="G495" i="14"/>
  <c r="G496" i="14"/>
  <c r="G497" i="14"/>
  <c r="G498" i="14"/>
  <c r="G501" i="14"/>
  <c r="G502" i="14"/>
  <c r="G503" i="14"/>
  <c r="G504" i="14"/>
  <c r="G505" i="14"/>
  <c r="G506" i="14"/>
  <c r="G507" i="14"/>
  <c r="G508" i="14"/>
  <c r="G509" i="14"/>
  <c r="G510" i="14"/>
  <c r="G511" i="14"/>
  <c r="G512" i="14"/>
  <c r="G513" i="14"/>
  <c r="G514" i="14"/>
  <c r="G515" i="14"/>
  <c r="G516" i="14"/>
  <c r="G519" i="14"/>
  <c r="G520" i="14"/>
  <c r="G521" i="14"/>
  <c r="G522" i="14"/>
  <c r="G523" i="14"/>
  <c r="G524" i="14"/>
  <c r="G525" i="14"/>
  <c r="G526" i="14"/>
  <c r="G527" i="14"/>
  <c r="G528" i="14"/>
  <c r="G529" i="14"/>
  <c r="G530" i="14"/>
  <c r="G531" i="14"/>
  <c r="G532" i="14"/>
  <c r="G533" i="14"/>
  <c r="G534" i="14"/>
  <c r="G537" i="14"/>
  <c r="G538" i="14"/>
  <c r="G539" i="14"/>
  <c r="G540" i="14"/>
  <c r="G541" i="14"/>
  <c r="G542" i="14"/>
  <c r="G543" i="14"/>
  <c r="G544" i="14"/>
  <c r="G545" i="14"/>
  <c r="G546" i="14"/>
  <c r="G547" i="14"/>
  <c r="G548" i="14"/>
  <c r="G549" i="14"/>
  <c r="G550" i="14"/>
  <c r="G551" i="14"/>
  <c r="G552" i="14"/>
  <c r="G555" i="14"/>
  <c r="G556" i="14"/>
  <c r="G557" i="14"/>
  <c r="G558" i="14"/>
  <c r="G559" i="14"/>
  <c r="G560" i="14"/>
  <c r="G561" i="14"/>
  <c r="G562" i="14"/>
  <c r="G563" i="14"/>
  <c r="G564" i="14"/>
  <c r="G565" i="14"/>
  <c r="G566" i="14"/>
  <c r="G567" i="14"/>
  <c r="G568" i="14"/>
  <c r="G569" i="14"/>
  <c r="G570" i="14"/>
  <c r="G573" i="14"/>
  <c r="G574" i="14"/>
  <c r="G575" i="14"/>
  <c r="G576" i="14"/>
  <c r="G577" i="14"/>
  <c r="G578" i="14"/>
  <c r="G579" i="14"/>
  <c r="G580" i="14"/>
  <c r="G581" i="14"/>
  <c r="G582" i="14"/>
  <c r="G583" i="14"/>
  <c r="G584" i="14"/>
  <c r="G585" i="14"/>
  <c r="G586" i="14"/>
  <c r="G587" i="14"/>
  <c r="G588" i="14"/>
  <c r="G591" i="14"/>
  <c r="G592" i="14"/>
  <c r="G593" i="14"/>
  <c r="G594" i="14"/>
  <c r="G595" i="14"/>
  <c r="G596" i="14"/>
  <c r="G597" i="14"/>
  <c r="G598" i="14"/>
  <c r="G599" i="14"/>
  <c r="G600" i="14"/>
  <c r="G601" i="14"/>
  <c r="G602" i="14"/>
  <c r="G603" i="14"/>
  <c r="G604" i="14"/>
  <c r="G605" i="14"/>
  <c r="G606" i="14"/>
  <c r="G609" i="14"/>
  <c r="G610" i="14"/>
  <c r="G611" i="14"/>
  <c r="G612" i="14"/>
  <c r="G613" i="14"/>
  <c r="G614" i="14"/>
  <c r="G615" i="14"/>
  <c r="G616" i="14"/>
  <c r="G617" i="14"/>
  <c r="G618" i="14"/>
  <c r="G619" i="14"/>
  <c r="G620" i="14"/>
  <c r="G621" i="14"/>
  <c r="G622" i="14"/>
  <c r="G623" i="14"/>
  <c r="G624" i="14"/>
  <c r="G627" i="14"/>
  <c r="G628" i="14"/>
  <c r="G629" i="14"/>
  <c r="G630" i="14"/>
  <c r="G631" i="14"/>
  <c r="G632" i="14"/>
  <c r="G633" i="14"/>
  <c r="G634" i="14"/>
  <c r="G635" i="14"/>
  <c r="G636" i="14"/>
  <c r="G637" i="14"/>
  <c r="G638" i="14"/>
  <c r="G639" i="14"/>
  <c r="G640" i="14"/>
  <c r="G643" i="14"/>
  <c r="G644" i="14"/>
  <c r="G645" i="14"/>
  <c r="G646" i="14"/>
  <c r="G647" i="14"/>
  <c r="G648" i="14"/>
  <c r="G649" i="14"/>
  <c r="G650" i="14"/>
  <c r="G651" i="14"/>
  <c r="G652" i="14"/>
  <c r="G653" i="14"/>
  <c r="G654" i="14"/>
  <c r="G655" i="14"/>
  <c r="G656" i="14"/>
  <c r="G659" i="14"/>
  <c r="G660" i="14"/>
  <c r="G661" i="14"/>
  <c r="G662" i="14"/>
  <c r="G663" i="14"/>
  <c r="G664" i="14"/>
  <c r="G665" i="14"/>
  <c r="G666" i="14"/>
  <c r="G667" i="14"/>
  <c r="G668" i="14"/>
  <c r="G669" i="14"/>
  <c r="G670" i="14"/>
  <c r="G671" i="14"/>
  <c r="G672" i="14"/>
  <c r="G675" i="14"/>
  <c r="G676" i="14"/>
  <c r="G677" i="14"/>
  <c r="G678" i="14"/>
  <c r="G679" i="14"/>
  <c r="G680" i="14"/>
  <c r="G681" i="14"/>
  <c r="G682" i="14"/>
  <c r="G683" i="14"/>
  <c r="G684" i="14"/>
  <c r="G685" i="14"/>
  <c r="G686" i="14"/>
  <c r="G687" i="14"/>
  <c r="G688" i="14"/>
  <c r="G691" i="14"/>
  <c r="G692" i="14"/>
  <c r="G693" i="14"/>
  <c r="G694" i="14"/>
  <c r="G695" i="14"/>
  <c r="G696" i="14"/>
  <c r="G697" i="14"/>
  <c r="G698" i="14"/>
  <c r="G699" i="14"/>
  <c r="G700" i="14"/>
  <c r="G701" i="14"/>
  <c r="G702" i="14"/>
  <c r="G703" i="14"/>
  <c r="G704" i="14"/>
  <c r="G707" i="14"/>
  <c r="G708" i="14"/>
  <c r="G709" i="14"/>
  <c r="G710" i="14"/>
  <c r="G711" i="14"/>
  <c r="G712" i="14"/>
  <c r="G713" i="14"/>
  <c r="G714" i="14"/>
  <c r="G715" i="14"/>
  <c r="G716" i="14"/>
  <c r="G717" i="14"/>
  <c r="G718" i="14"/>
  <c r="G719" i="14"/>
  <c r="G720" i="14"/>
  <c r="G723" i="14"/>
  <c r="G724" i="14"/>
  <c r="G725" i="14"/>
  <c r="G726" i="14"/>
  <c r="G727" i="14"/>
  <c r="G728" i="14"/>
  <c r="G729" i="14"/>
  <c r="G730" i="14"/>
  <c r="G731" i="14"/>
  <c r="G732" i="14"/>
  <c r="G733" i="14"/>
  <c r="G734" i="14"/>
  <c r="G735" i="14"/>
  <c r="G736" i="14"/>
  <c r="G739" i="14"/>
  <c r="G740" i="14"/>
  <c r="G741" i="14"/>
  <c r="G742" i="14"/>
  <c r="G743" i="14"/>
  <c r="G744" i="14"/>
  <c r="G745" i="14"/>
  <c r="G746" i="14"/>
  <c r="G747" i="14"/>
  <c r="G748" i="14"/>
  <c r="G749" i="14"/>
  <c r="G750" i="14"/>
  <c r="G751" i="14"/>
  <c r="G752" i="14"/>
  <c r="G755" i="14"/>
  <c r="G756" i="14"/>
  <c r="G757" i="14"/>
  <c r="G758" i="14"/>
  <c r="G761" i="14"/>
  <c r="G762" i="14"/>
  <c r="G763" i="14"/>
  <c r="G764" i="14"/>
  <c r="G765" i="14"/>
  <c r="G766" i="14"/>
  <c r="G767" i="14"/>
  <c r="G768" i="14"/>
  <c r="G769" i="14"/>
  <c r="G770" i="14"/>
  <c r="G771" i="14"/>
  <c r="G772" i="14"/>
  <c r="G773" i="14"/>
  <c r="G774" i="14"/>
  <c r="G777" i="14"/>
  <c r="G778" i="14"/>
  <c r="G779" i="14"/>
  <c r="G780" i="14"/>
  <c r="G781" i="14"/>
  <c r="G782" i="14"/>
  <c r="G783" i="14"/>
  <c r="G784" i="14"/>
  <c r="G785" i="14"/>
  <c r="G786" i="14"/>
  <c r="G787" i="14"/>
  <c r="G788" i="14"/>
  <c r="G789" i="14"/>
  <c r="G790" i="14"/>
  <c r="G793" i="14"/>
  <c r="G794" i="14"/>
  <c r="G795" i="14"/>
  <c r="G796" i="14"/>
  <c r="G797" i="14"/>
  <c r="G798" i="14"/>
  <c r="G799" i="14"/>
  <c r="G800" i="14"/>
  <c r="G801" i="14"/>
  <c r="G802" i="14"/>
  <c r="G803" i="14"/>
  <c r="G804" i="14"/>
  <c r="G805" i="14"/>
  <c r="G806" i="14"/>
  <c r="G809" i="14"/>
  <c r="G810" i="14"/>
  <c r="G811" i="14"/>
  <c r="G812" i="14"/>
  <c r="G813" i="14"/>
  <c r="G814" i="14"/>
  <c r="G815" i="14"/>
  <c r="G816" i="14"/>
  <c r="G817" i="14"/>
  <c r="G818" i="14"/>
  <c r="G819" i="14"/>
  <c r="G820" i="14"/>
  <c r="G821" i="14"/>
  <c r="G822" i="14"/>
  <c r="G825" i="14"/>
  <c r="G826" i="14"/>
  <c r="G827" i="14"/>
  <c r="G828" i="14"/>
  <c r="G829" i="14"/>
  <c r="G830" i="14"/>
  <c r="G831" i="14"/>
  <c r="G832" i="14"/>
  <c r="G833" i="14"/>
  <c r="G834" i="14"/>
  <c r="G835" i="14"/>
  <c r="G836" i="14"/>
  <c r="G837" i="14"/>
  <c r="G838" i="14"/>
  <c r="G841" i="14"/>
  <c r="G842" i="14"/>
  <c r="G843" i="14"/>
  <c r="G844" i="14"/>
  <c r="G845" i="14"/>
  <c r="G846" i="14"/>
  <c r="G847" i="14"/>
  <c r="G848" i="14"/>
  <c r="G849" i="14"/>
  <c r="G850" i="14"/>
  <c r="G851" i="14"/>
  <c r="G852" i="14"/>
  <c r="G853" i="14"/>
  <c r="G854" i="14"/>
  <c r="G857" i="14"/>
  <c r="G858" i="14"/>
  <c r="G859" i="14"/>
  <c r="G860" i="14"/>
  <c r="G861" i="14"/>
  <c r="G862" i="14"/>
  <c r="G863" i="14"/>
  <c r="G864" i="14"/>
  <c r="G866" i="14"/>
  <c r="G868" i="14"/>
  <c r="G869" i="14"/>
  <c r="G870" i="14"/>
  <c r="G871" i="14"/>
  <c r="G872" i="14"/>
  <c r="G873" i="14"/>
  <c r="G874" i="14"/>
  <c r="G875" i="14"/>
  <c r="G877" i="14"/>
  <c r="G879" i="14"/>
  <c r="G880" i="14"/>
  <c r="G881" i="14"/>
  <c r="G882" i="14"/>
  <c r="G883" i="14"/>
  <c r="G884" i="14"/>
  <c r="G885" i="14"/>
  <c r="G886" i="14"/>
  <c r="G888" i="14"/>
  <c r="G890" i="14"/>
  <c r="G891" i="14"/>
  <c r="G892" i="14"/>
  <c r="G893" i="14"/>
  <c r="G894" i="14"/>
  <c r="G895" i="14"/>
  <c r="G896" i="14"/>
  <c r="G897" i="14"/>
  <c r="G899" i="14"/>
  <c r="G901" i="14"/>
  <c r="G902" i="14"/>
  <c r="G903" i="14"/>
  <c r="G904" i="14"/>
  <c r="G905" i="14"/>
  <c r="G906" i="14"/>
  <c r="G907" i="14"/>
  <c r="G908" i="14"/>
  <c r="G910" i="14"/>
  <c r="G912" i="14"/>
  <c r="G913" i="14"/>
  <c r="G914" i="14"/>
  <c r="G915" i="14"/>
  <c r="G916" i="14"/>
  <c r="G917" i="14"/>
  <c r="G918" i="14"/>
  <c r="G919" i="14"/>
  <c r="G921" i="14"/>
  <c r="G923" i="14"/>
  <c r="G924" i="14"/>
  <c r="G925" i="14"/>
  <c r="G926" i="14"/>
  <c r="G927" i="14"/>
  <c r="G928" i="14"/>
  <c r="G929" i="14"/>
  <c r="G930" i="14"/>
  <c r="G932" i="14"/>
  <c r="G934" i="14"/>
  <c r="G935" i="14"/>
  <c r="G936" i="14"/>
  <c r="G937" i="14"/>
  <c r="G938" i="14"/>
  <c r="G939" i="14"/>
  <c r="G940" i="14"/>
  <c r="G941" i="14"/>
  <c r="G945" i="14"/>
  <c r="G946" i="14"/>
  <c r="G947" i="14"/>
  <c r="G948" i="14"/>
  <c r="G949" i="14"/>
  <c r="G950" i="14"/>
  <c r="G951" i="14"/>
  <c r="G952" i="14"/>
  <c r="G954" i="14"/>
  <c r="G956" i="14"/>
  <c r="G957" i="14"/>
  <c r="G958" i="14"/>
  <c r="G959" i="14"/>
  <c r="G960" i="14"/>
  <c r="G961" i="14"/>
  <c r="G962" i="14"/>
  <c r="G963" i="14"/>
  <c r="G965" i="14"/>
  <c r="G967" i="14"/>
  <c r="G968" i="14"/>
  <c r="G969" i="14"/>
  <c r="G970" i="14"/>
  <c r="G971" i="14"/>
  <c r="G972" i="14"/>
  <c r="G973" i="14"/>
  <c r="G974" i="14"/>
  <c r="G976" i="14"/>
  <c r="G978" i="14"/>
  <c r="G979" i="14"/>
  <c r="G980" i="14"/>
  <c r="G981" i="14"/>
  <c r="G982" i="14"/>
  <c r="G983" i="14"/>
  <c r="G984" i="14"/>
  <c r="G985" i="14"/>
  <c r="G987" i="14"/>
  <c r="G989" i="14"/>
  <c r="G990" i="14"/>
  <c r="G991" i="14"/>
  <c r="G992" i="14"/>
  <c r="G993" i="14"/>
  <c r="G994" i="14"/>
  <c r="G995" i="14"/>
  <c r="G996" i="14"/>
  <c r="G998" i="14"/>
  <c r="G1000" i="14"/>
  <c r="G1001" i="14"/>
  <c r="G1002" i="14"/>
  <c r="G1003" i="14"/>
  <c r="G1004" i="14"/>
  <c r="G1005" i="14"/>
  <c r="G1006" i="14"/>
  <c r="G1007" i="14"/>
  <c r="G1009" i="14"/>
  <c r="G1011" i="14"/>
  <c r="G1012" i="14"/>
  <c r="G1013" i="14"/>
  <c r="G1014" i="14"/>
  <c r="G1015" i="14"/>
  <c r="G1016" i="14"/>
  <c r="G1017" i="14"/>
  <c r="G1018" i="14"/>
  <c r="G1020" i="14"/>
  <c r="G1022" i="14"/>
  <c r="G1023" i="14"/>
  <c r="G1024" i="14"/>
  <c r="G1025" i="14"/>
  <c r="G1026" i="14"/>
  <c r="G1027" i="14"/>
  <c r="G1028" i="14"/>
  <c r="G1029" i="14"/>
  <c r="G1031" i="14"/>
  <c r="G1033" i="14"/>
  <c r="G1034" i="14"/>
  <c r="G1035" i="14"/>
  <c r="G1036" i="14"/>
  <c r="G1037" i="14"/>
  <c r="G1038" i="14"/>
  <c r="G1039" i="14"/>
  <c r="G1040" i="14"/>
  <c r="G1042" i="14"/>
  <c r="G1044" i="14"/>
  <c r="G1045" i="14"/>
  <c r="G1046" i="14"/>
  <c r="G1047" i="14"/>
  <c r="G1048" i="14"/>
  <c r="G1049" i="14"/>
  <c r="G1050" i="14"/>
  <c r="G1051" i="14"/>
  <c r="G1053" i="14"/>
  <c r="G1055" i="14"/>
  <c r="G1056" i="14"/>
  <c r="G1057" i="14"/>
  <c r="G1058" i="14"/>
  <c r="G1059" i="14"/>
  <c r="G1060" i="14"/>
  <c r="G1061" i="14"/>
  <c r="G1062" i="14"/>
  <c r="G1064" i="14"/>
  <c r="G1066" i="14"/>
  <c r="G1067" i="14"/>
  <c r="G1068" i="14"/>
  <c r="G1069" i="14"/>
  <c r="G1070" i="14"/>
  <c r="G1071" i="14"/>
  <c r="G1072" i="14"/>
  <c r="G1073" i="14"/>
  <c r="G1075" i="14"/>
  <c r="G1077" i="14"/>
  <c r="G1078" i="14"/>
  <c r="G1079" i="14"/>
  <c r="G1080" i="14"/>
  <c r="G1081" i="14"/>
  <c r="G1082" i="14"/>
  <c r="G1083" i="14"/>
  <c r="G1084" i="14"/>
  <c r="G1086" i="14"/>
  <c r="G1088" i="14"/>
  <c r="G1089" i="14"/>
  <c r="G1090" i="14"/>
  <c r="G1091" i="14"/>
  <c r="G1092" i="14"/>
  <c r="G1093" i="14"/>
  <c r="G1094" i="14"/>
  <c r="G1095" i="14"/>
  <c r="G1097" i="14"/>
  <c r="G1099" i="14"/>
  <c r="G1100" i="14"/>
  <c r="G1101" i="14"/>
  <c r="G1102" i="14"/>
  <c r="G1103" i="14"/>
  <c r="G1104" i="14"/>
  <c r="G1105" i="14"/>
  <c r="G1106" i="14"/>
  <c r="G1108" i="14"/>
  <c r="G1110" i="14"/>
  <c r="G1111" i="14"/>
  <c r="G1112" i="14"/>
  <c r="G1113" i="14"/>
  <c r="G1114" i="14"/>
  <c r="G1115" i="14"/>
  <c r="G1116" i="14"/>
  <c r="G1117" i="14"/>
  <c r="G1119" i="14"/>
  <c r="G1121" i="14"/>
  <c r="G1122" i="14"/>
  <c r="G1123" i="14"/>
  <c r="G1124" i="14"/>
  <c r="G1125" i="14"/>
  <c r="G1126" i="14"/>
  <c r="G1127" i="14"/>
  <c r="G1128" i="14"/>
  <c r="G1130" i="14"/>
  <c r="G1132" i="14"/>
  <c r="G1133" i="14"/>
  <c r="G1134" i="14"/>
  <c r="G1135" i="14"/>
  <c r="G1136" i="14"/>
  <c r="G1137" i="14"/>
  <c r="G1138" i="14"/>
  <c r="G1139" i="14"/>
  <c r="G1141" i="14"/>
  <c r="G1143" i="14"/>
  <c r="G1144" i="14"/>
  <c r="G1145" i="14"/>
  <c r="G1146" i="14"/>
  <c r="G1147" i="14"/>
  <c r="G1148" i="14"/>
  <c r="G1149" i="14"/>
  <c r="G1150" i="14"/>
  <c r="G1152" i="14"/>
  <c r="G1154" i="14"/>
  <c r="G1155" i="14"/>
  <c r="G1156" i="14"/>
  <c r="G1157" i="14"/>
  <c r="G1158" i="14"/>
  <c r="G1159" i="14"/>
  <c r="G1160" i="14"/>
  <c r="G1161" i="14"/>
  <c r="G1163" i="14"/>
  <c r="G1165" i="14"/>
  <c r="G1166" i="14"/>
  <c r="G1167" i="14"/>
  <c r="G1168" i="14"/>
  <c r="G1169" i="14"/>
  <c r="G1170" i="14"/>
  <c r="G1171" i="14"/>
  <c r="G1172" i="14"/>
  <c r="G1174" i="14"/>
  <c r="G1176" i="14"/>
  <c r="G1177" i="14"/>
  <c r="G1178" i="14"/>
  <c r="G1179" i="14"/>
  <c r="G1180" i="14"/>
  <c r="G1181" i="14"/>
  <c r="G1182" i="14"/>
  <c r="G1183" i="14"/>
  <c r="G1185" i="14"/>
  <c r="G1187" i="14"/>
  <c r="G1188" i="14"/>
  <c r="G1189" i="14"/>
  <c r="G1190" i="14"/>
  <c r="G1191" i="14"/>
  <c r="G1192" i="14"/>
  <c r="G1193" i="14"/>
  <c r="G1194" i="14"/>
  <c r="G1196" i="14"/>
  <c r="G1198" i="14"/>
  <c r="G1199" i="14"/>
  <c r="G1200" i="14"/>
  <c r="G1201" i="14"/>
  <c r="G1202" i="14"/>
  <c r="G1203" i="14"/>
  <c r="G1204" i="14"/>
  <c r="G1205" i="14"/>
  <c r="G1207" i="14"/>
  <c r="G1209" i="14"/>
  <c r="G1210" i="14"/>
  <c r="G1211" i="14"/>
  <c r="G1212" i="14"/>
  <c r="G1213" i="14"/>
  <c r="G1214" i="14"/>
  <c r="G1215" i="14"/>
  <c r="G1216" i="14"/>
  <c r="G1218" i="14"/>
  <c r="G1220" i="14"/>
  <c r="G1221" i="14"/>
  <c r="G1222" i="14"/>
  <c r="G1223" i="14"/>
  <c r="G1224" i="14"/>
  <c r="G1225" i="14"/>
  <c r="G1226" i="14"/>
  <c r="G1227" i="14"/>
  <c r="G1229" i="14"/>
  <c r="G1231" i="14"/>
  <c r="G1232" i="14"/>
  <c r="G1233" i="14"/>
  <c r="G1234" i="14"/>
  <c r="G1235" i="14"/>
  <c r="G1236" i="14"/>
  <c r="G1237" i="14"/>
  <c r="G1238" i="14"/>
  <c r="G1240" i="14"/>
  <c r="G1242" i="14"/>
  <c r="G1243" i="14"/>
  <c r="G1244" i="14"/>
  <c r="G1245" i="14"/>
  <c r="G1246" i="14"/>
  <c r="G1247" i="14"/>
  <c r="G1248" i="14"/>
  <c r="G1249" i="14"/>
  <c r="G1251" i="14"/>
  <c r="G1253" i="14"/>
  <c r="L24" i="6"/>
  <c r="G241" i="14" s="1"/>
  <c r="L23" i="6"/>
  <c r="G239" i="14" s="1"/>
  <c r="L22" i="6"/>
  <c r="G237" i="14" s="1"/>
  <c r="K58" i="6"/>
  <c r="J58" i="6"/>
  <c r="J59" i="6" s="1"/>
  <c r="J61" i="6" s="1"/>
  <c r="G307" i="14" s="1"/>
  <c r="I58" i="6"/>
  <c r="I59" i="6" s="1"/>
  <c r="G301" i="14" s="1"/>
  <c r="H58" i="6"/>
  <c r="H59" i="6" s="1"/>
  <c r="H61" i="6" s="1"/>
  <c r="H60" i="6" s="1"/>
  <c r="G298" i="14" s="1"/>
  <c r="G58" i="6"/>
  <c r="G292" i="14" s="1"/>
  <c r="F58" i="6"/>
  <c r="G288" i="14" s="1"/>
  <c r="E58" i="6"/>
  <c r="G284" i="14" s="1"/>
  <c r="K59" i="6"/>
  <c r="K61" i="6" s="1"/>
  <c r="G311" i="14" s="1"/>
  <c r="L25" i="6"/>
  <c r="G243" i="14" s="1"/>
  <c r="L36" i="6"/>
  <c r="G265" i="14" s="1"/>
  <c r="L35" i="6"/>
  <c r="G263" i="14" s="1"/>
  <c r="L34" i="6"/>
  <c r="G261" i="14" s="1"/>
  <c r="L33" i="6"/>
  <c r="G259" i="14" s="1"/>
  <c r="L32" i="6"/>
  <c r="G257" i="14" s="1"/>
  <c r="L31" i="6"/>
  <c r="G255" i="14" s="1"/>
  <c r="L30" i="6"/>
  <c r="G253" i="14" s="1"/>
  <c r="L29" i="6"/>
  <c r="G251" i="14" s="1"/>
  <c r="L28" i="6"/>
  <c r="G249" i="14" s="1"/>
  <c r="L27" i="6"/>
  <c r="G247" i="14" s="1"/>
  <c r="L26" i="6"/>
  <c r="G245" i="14" s="1"/>
  <c r="B26" i="9"/>
  <c r="G59" i="6" l="1"/>
  <c r="G61" i="6" s="1"/>
  <c r="G305" i="14"/>
  <c r="G304" i="14"/>
  <c r="G309" i="14"/>
  <c r="F59" i="6"/>
  <c r="G289" i="14" s="1"/>
  <c r="G60" i="6"/>
  <c r="G294" i="14" s="1"/>
  <c r="G295" i="14"/>
  <c r="G297" i="14"/>
  <c r="G300" i="14"/>
  <c r="G299" i="14"/>
  <c r="G293" i="14"/>
  <c r="G296" i="14"/>
  <c r="I61" i="6"/>
  <c r="K60" i="6"/>
  <c r="G310" i="14" s="1"/>
  <c r="J60" i="6"/>
  <c r="G306" i="14" s="1"/>
  <c r="F61" i="6" l="1"/>
  <c r="I60" i="6"/>
  <c r="G302" i="14" s="1"/>
  <c r="G303" i="14"/>
  <c r="F60" i="6"/>
  <c r="G290" i="14" s="1"/>
  <c r="G291" i="14"/>
  <c r="H44" i="11"/>
  <c r="G44" i="11"/>
  <c r="F44" i="11"/>
  <c r="E44" i="11"/>
  <c r="G100" i="14" s="1"/>
  <c r="B19" i="9"/>
  <c r="G943" i="14"/>
  <c r="T45" i="4"/>
  <c r="G855" i="14" s="1"/>
  <c r="T44" i="4"/>
  <c r="G839" i="14" s="1"/>
  <c r="T43" i="4"/>
  <c r="G823" i="14" s="1"/>
  <c r="T42" i="4"/>
  <c r="G807" i="14" s="1"/>
  <c r="T41" i="4"/>
  <c r="G791" i="14" s="1"/>
  <c r="T40" i="4"/>
  <c r="G775" i="14" s="1"/>
  <c r="T24" i="4"/>
  <c r="G625" i="14" s="1"/>
  <c r="T23" i="4"/>
  <c r="G607" i="14" s="1"/>
  <c r="T22" i="4"/>
  <c r="G589" i="14" s="1"/>
  <c r="T36" i="4"/>
  <c r="G759" i="14" s="1"/>
  <c r="T35" i="4"/>
  <c r="G753" i="14" s="1"/>
  <c r="T34" i="4"/>
  <c r="G737" i="14" s="1"/>
  <c r="T33" i="4"/>
  <c r="G721" i="14" s="1"/>
  <c r="T32" i="4"/>
  <c r="G705" i="14" s="1"/>
  <c r="T31" i="4"/>
  <c r="G689" i="14" s="1"/>
  <c r="T30" i="4"/>
  <c r="G673" i="14" s="1"/>
  <c r="T29" i="4"/>
  <c r="G657" i="14" s="1"/>
  <c r="T28" i="4"/>
  <c r="G641" i="14" s="1"/>
  <c r="T21" i="4"/>
  <c r="G571" i="14" s="1"/>
  <c r="T20" i="4"/>
  <c r="G553" i="14" s="1"/>
  <c r="T19" i="4"/>
  <c r="T18" i="4"/>
  <c r="G517" i="14" s="1"/>
  <c r="T17" i="4"/>
  <c r="G499" i="14" s="1"/>
  <c r="T16" i="4"/>
  <c r="G481" i="14" s="1"/>
  <c r="T15" i="4"/>
  <c r="G463" i="14" s="1"/>
  <c r="T14" i="4"/>
  <c r="G445" i="14" s="1"/>
  <c r="T13" i="4"/>
  <c r="G427" i="14" s="1"/>
  <c r="T12" i="4"/>
  <c r="G409" i="14" s="1"/>
  <c r="T11" i="4"/>
  <c r="G391" i="14" s="1"/>
  <c r="T10" i="4"/>
  <c r="G373" i="14" s="1"/>
  <c r="T9" i="4"/>
  <c r="G355" i="14" s="1"/>
  <c r="G535" i="14" l="1"/>
  <c r="N85" i="11" l="1"/>
  <c r="C28" i="9"/>
  <c r="L38" i="6" l="1"/>
  <c r="D31" i="9"/>
  <c r="B30" i="9"/>
  <c r="B33" i="9" s="1"/>
  <c r="B40" i="9" s="1"/>
  <c r="E46" i="6" l="1"/>
  <c r="G267" i="14"/>
  <c r="E59" i="6"/>
  <c r="G75" i="11"/>
  <c r="F75" i="11"/>
  <c r="G60" i="11"/>
  <c r="F60" i="11"/>
  <c r="L19" i="11"/>
  <c r="K19" i="11"/>
  <c r="J19" i="11"/>
  <c r="I19" i="11"/>
  <c r="H19" i="11"/>
  <c r="G19" i="11"/>
  <c r="F19" i="11"/>
  <c r="E19" i="11"/>
  <c r="G80" i="14" s="1"/>
  <c r="B7" i="9"/>
  <c r="B13" i="9" s="1"/>
  <c r="B16" i="9" s="1"/>
  <c r="G285" i="14" l="1"/>
  <c r="K47" i="6"/>
  <c r="F47" i="6"/>
  <c r="G271" i="14" s="1"/>
  <c r="H47" i="6"/>
  <c r="G275" i="14" s="1"/>
  <c r="J47" i="6"/>
  <c r="G279" i="14" s="1"/>
  <c r="G47" i="6"/>
  <c r="G273" i="14" s="1"/>
  <c r="I47" i="6"/>
  <c r="G277" i="14" s="1"/>
  <c r="E47" i="6"/>
  <c r="G269" i="14" s="1"/>
  <c r="G268" i="14"/>
  <c r="G281" i="14"/>
  <c r="AD1" i="4"/>
  <c r="V51" i="4" s="1"/>
  <c r="E60" i="6"/>
  <c r="B43" i="9"/>
  <c r="B46" i="9" s="1"/>
  <c r="B49" i="9" s="1"/>
  <c r="V72" i="4" l="1"/>
  <c r="G1098" i="14" s="1"/>
  <c r="V13" i="4"/>
  <c r="G428" i="14" s="1"/>
  <c r="V9" i="4"/>
  <c r="G356" i="14" s="1"/>
  <c r="V16" i="4"/>
  <c r="G482" i="14" s="1"/>
  <c r="V12" i="4"/>
  <c r="G410" i="14" s="1"/>
  <c r="V10" i="4"/>
  <c r="V15" i="4"/>
  <c r="G464" i="14" s="1"/>
  <c r="V11" i="4"/>
  <c r="G392" i="14" s="1"/>
  <c r="V14" i="4"/>
  <c r="G446" i="14" s="1"/>
  <c r="V18" i="4"/>
  <c r="G518" i="14" s="1"/>
  <c r="V17" i="4"/>
  <c r="G500" i="14" s="1"/>
  <c r="V19" i="4"/>
  <c r="G536" i="14" s="1"/>
  <c r="E61" i="6"/>
  <c r="G287" i="14" s="1"/>
  <c r="G286" i="14"/>
  <c r="L47" i="6"/>
  <c r="V30" i="4"/>
  <c r="G674" i="14" s="1"/>
  <c r="V69" i="4"/>
  <c r="G1065" i="14" s="1"/>
  <c r="V33" i="4"/>
  <c r="G722" i="14" s="1"/>
  <c r="V28" i="4"/>
  <c r="G642" i="14" s="1"/>
  <c r="V81" i="4"/>
  <c r="G1197" i="14" s="1"/>
  <c r="V70" i="4"/>
  <c r="G1076" i="14" s="1"/>
  <c r="V41" i="4"/>
  <c r="G792" i="14" s="1"/>
  <c r="V85" i="4"/>
  <c r="G1241" i="14" s="1"/>
  <c r="V57" i="4"/>
  <c r="G933" i="14" s="1"/>
  <c r="V77" i="4"/>
  <c r="G1153" i="14" s="1"/>
  <c r="V59" i="4"/>
  <c r="G955" i="14" s="1"/>
  <c r="G867" i="14"/>
  <c r="V29" i="4"/>
  <c r="G658" i="14" s="1"/>
  <c r="V35" i="4"/>
  <c r="G754" i="14" s="1"/>
  <c r="V66" i="4"/>
  <c r="G1032" i="14" s="1"/>
  <c r="V74" i="4"/>
  <c r="G1120" i="14" s="1"/>
  <c r="G374" i="14"/>
  <c r="V21" i="4"/>
  <c r="G572" i="14" s="1"/>
  <c r="V56" i="4"/>
  <c r="G922" i="14" s="1"/>
  <c r="V68" i="4"/>
  <c r="G1054" i="14" s="1"/>
  <c r="V64" i="4"/>
  <c r="G1010" i="14" s="1"/>
  <c r="V61" i="4"/>
  <c r="G977" i="14" s="1"/>
  <c r="V31" i="4"/>
  <c r="G690" i="14" s="1"/>
  <c r="V42" i="4"/>
  <c r="G808" i="14" s="1"/>
  <c r="V24" i="4"/>
  <c r="G626" i="14" s="1"/>
  <c r="V55" i="4"/>
  <c r="G911" i="14" s="1"/>
  <c r="V63" i="4"/>
  <c r="G999" i="14" s="1"/>
  <c r="V75" i="4"/>
  <c r="G1131" i="14" s="1"/>
  <c r="V60" i="4"/>
  <c r="G966" i="14" s="1"/>
  <c r="V83" i="4"/>
  <c r="G1219" i="14" s="1"/>
  <c r="V32" i="4"/>
  <c r="G706" i="14" s="1"/>
  <c r="V44" i="4"/>
  <c r="G840" i="14" s="1"/>
  <c r="V20" i="4"/>
  <c r="G554" i="14" s="1"/>
  <c r="V22" i="4"/>
  <c r="G590" i="14" s="1"/>
  <c r="V86" i="4"/>
  <c r="G1252" i="14" s="1"/>
  <c r="V79" i="4"/>
  <c r="G1175" i="14" s="1"/>
  <c r="V65" i="4"/>
  <c r="G1021" i="14" s="1"/>
  <c r="V62" i="4"/>
  <c r="G988" i="14" s="1"/>
  <c r="V71" i="4"/>
  <c r="G1087" i="14" s="1"/>
  <c r="V67" i="4"/>
  <c r="G1043" i="14" s="1"/>
  <c r="V43" i="4"/>
  <c r="G824" i="14" s="1"/>
  <c r="V45" i="4"/>
  <c r="G856" i="14" s="1"/>
  <c r="V40" i="4"/>
  <c r="G776" i="14" s="1"/>
  <c r="V23" i="4"/>
  <c r="G608" i="14" s="1"/>
  <c r="V36" i="4"/>
  <c r="G760" i="14" s="1"/>
  <c r="V34" i="4"/>
  <c r="G738" i="14" s="1"/>
  <c r="V73" i="4"/>
  <c r="G1109" i="14" s="1"/>
  <c r="V84" i="4"/>
  <c r="G1230" i="14" s="1"/>
  <c r="V82" i="4"/>
  <c r="G1208" i="14" s="1"/>
  <c r="V80" i="4"/>
  <c r="G1186" i="14" s="1"/>
  <c r="V78" i="4"/>
  <c r="G1164" i="14" s="1"/>
  <c r="V76" i="4"/>
  <c r="G1142" i="14" s="1"/>
  <c r="V58" i="4"/>
  <c r="G944" i="14" s="1"/>
  <c r="B4" i="11"/>
  <c r="B23" i="11" s="1"/>
  <c r="B30" i="11" s="1"/>
  <c r="G282" i="14" l="1"/>
  <c r="G266" i="14"/>
  <c r="L50" i="6"/>
  <c r="H96" i="4" s="1"/>
  <c r="H88" i="4" s="1"/>
  <c r="C48" i="11"/>
  <c r="C64" i="11"/>
  <c r="B47" i="11"/>
  <c r="B62" i="11" s="1"/>
  <c r="B77" i="11" s="1"/>
  <c r="B4" i="6" s="1"/>
  <c r="B19" i="6" s="1"/>
  <c r="B40" i="6" s="1"/>
  <c r="B4" i="12" s="1"/>
  <c r="B23" i="12" s="1"/>
  <c r="B45" i="12" s="1"/>
  <c r="B67" i="12" s="1"/>
  <c r="B77" i="12" s="1"/>
  <c r="B88" i="12" s="1"/>
  <c r="V53" i="4"/>
  <c r="G889" i="14" s="1"/>
  <c r="V54" i="4"/>
  <c r="G900" i="14" s="1"/>
  <c r="V52" i="4"/>
  <c r="G878" i="14" s="1"/>
  <c r="G283" i="14" l="1"/>
  <c r="V88" i="4"/>
  <c r="G1254" i="14" s="1"/>
  <c r="J77" i="1"/>
  <c r="J56" i="1"/>
  <c r="J57" i="1"/>
  <c r="J58" i="1"/>
  <c r="J59" i="1"/>
  <c r="J60" i="1"/>
  <c r="J61" i="1"/>
  <c r="J62" i="1"/>
  <c r="J63" i="1"/>
  <c r="J64" i="1"/>
  <c r="J65" i="1"/>
  <c r="J66" i="1"/>
  <c r="J67" i="1"/>
  <c r="J68" i="1"/>
  <c r="J69" i="1"/>
  <c r="J70" i="1"/>
  <c r="J71" i="1"/>
  <c r="J72" i="1"/>
  <c r="J73" i="1"/>
  <c r="J74" i="1"/>
  <c r="J75" i="1"/>
  <c r="J76" i="1"/>
  <c r="J78" i="1"/>
  <c r="J79" i="1"/>
  <c r="J80" i="1"/>
  <c r="J81" i="1"/>
  <c r="J83" i="1"/>
  <c r="J84" i="1"/>
  <c r="J85" i="1"/>
  <c r="J87" i="1"/>
  <c r="J93" i="1"/>
  <c r="J94" i="1"/>
  <c r="J95" i="1"/>
  <c r="J96" i="1"/>
  <c r="J11" i="1"/>
  <c r="J12" i="1"/>
  <c r="J13" i="1"/>
  <c r="J14"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9" i="1"/>
  <c r="V90" i="4" l="1"/>
  <c r="G1255" i="14" s="1"/>
  <c r="V92" i="4"/>
  <c r="G1256"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ehz</author>
    <author>ZUBIZARRETA, Eduardo Hernan</author>
  </authors>
  <commentList>
    <comment ref="C9" authorId="0" shapeId="0" xr:uid="{62964891-F69D-4DEE-B867-38D747C55A9A}">
      <text>
        <r>
          <rPr>
            <sz val="9"/>
            <color rgb="FF000000"/>
            <rFont val="Tahoma"/>
            <family val="2"/>
          </rPr>
          <t>includes 2D fluoroscopic simulation, field delineation/clinical markup, manual calculation, first set-up</t>
        </r>
      </text>
    </comment>
    <comment ref="C11" authorId="1" shapeId="0" xr:uid="{AB7A627E-0A13-4B65-84B2-4E2737844AA2}">
      <text>
        <r>
          <rPr>
            <sz val="9"/>
            <color rgb="FF000000"/>
            <rFont val="Tahoma"/>
            <family val="2"/>
          </rPr>
          <t xml:space="preserve">includes 2D fluoroscopic simulation, field delineation/clinical markup, manual calculation, single slice CT/contour, volumes contour, TP, TP approval, sim/verification TP,first set-up  </t>
        </r>
      </text>
    </comment>
    <comment ref="C12" authorId="1" shapeId="0" xr:uid="{D85E25A8-CD8E-43F9-8D17-D6A246438EC0}">
      <text>
        <r>
          <rPr>
            <sz val="9"/>
            <color rgb="FF000000"/>
            <rFont val="Tahoma"/>
            <family val="2"/>
          </rPr>
          <t xml:space="preserve">includes CT simulation, volumes contouring, TP, plan approval, plan sim-verification, first set-up
</t>
        </r>
      </text>
    </comment>
    <comment ref="C13" authorId="1" shapeId="0" xr:uid="{BA01F2C1-8011-46BC-84D3-71514CF32D3C}">
      <text>
        <r>
          <rPr>
            <sz val="9"/>
            <color rgb="FF000000"/>
            <rFont val="Tahoma"/>
            <family val="2"/>
          </rPr>
          <t xml:space="preserve">includes CT simulation, volumes delineation, TP, plan approval, plan sim-verification, first set-up
</t>
        </r>
      </text>
    </comment>
    <comment ref="C14" authorId="1" shapeId="0" xr:uid="{ED1C2197-0CDE-4295-80D4-EE09EA2DBAF4}">
      <text>
        <r>
          <rPr>
            <sz val="9"/>
            <color rgb="FF000000"/>
            <rFont val="Tahoma"/>
            <family val="2"/>
          </rPr>
          <t xml:space="preserve">includes CT simulation, volumes delineation, TP, plan approval, plan sim-verification, first set-up
</t>
        </r>
      </text>
    </comment>
    <comment ref="D18" authorId="1" shapeId="0" xr:uid="{7C781EC8-45B9-42A5-9C88-A73113FD9E65}">
      <text>
        <r>
          <rPr>
            <sz val="9"/>
            <color indexed="81"/>
            <rFont val="Tahoma"/>
            <family val="2"/>
          </rPr>
          <t>number 15-19 should match 22-24?</t>
        </r>
        <r>
          <rPr>
            <b/>
            <sz val="9"/>
            <color indexed="81"/>
            <rFont val="Tahoma"/>
            <family val="2"/>
          </rPr>
          <t xml:space="preserve"> NO, there is less than simple</t>
        </r>
      </text>
    </comment>
    <comment ref="C25" authorId="1" shapeId="0" xr:uid="{689D8E5A-92E8-4065-8A43-A577B03F32CD}">
      <text>
        <r>
          <rPr>
            <sz val="9"/>
            <color rgb="FF000000"/>
            <rFont val="Tahoma"/>
            <family val="2"/>
          </rPr>
          <t xml:space="preserve">list the number of accesories
</t>
        </r>
      </text>
    </comment>
    <comment ref="D27" authorId="1" shapeId="0" xr:uid="{C158DA3B-3504-48B6-BBD9-6A15FC8A14F7}">
      <text>
        <r>
          <rPr>
            <sz val="9"/>
            <color rgb="FF000000"/>
            <rFont val="Tahoma"/>
            <family val="2"/>
          </rPr>
          <t xml:space="preserve">excluding daily image guidance
</t>
        </r>
      </text>
    </comment>
    <comment ref="C57" authorId="1" shapeId="0" xr:uid="{23E99E34-FA16-4C38-A42F-2B9D3F0CBDF0}">
      <text>
        <r>
          <rPr>
            <sz val="9"/>
            <color rgb="FF000000"/>
            <rFont val="Tahoma"/>
            <family val="2"/>
          </rPr>
          <t xml:space="preserve">per component
</t>
        </r>
      </text>
    </comment>
    <comment ref="H81" authorId="1" shapeId="0" xr:uid="{11A40B44-463A-4129-8537-889F8A531E1B}">
      <text>
        <r>
          <rPr>
            <sz val="9"/>
            <color rgb="FF000000"/>
            <rFont val="Tahoma"/>
            <family val="2"/>
          </rPr>
          <t xml:space="preserve">the factor (between 0 and 1) by which the maximum percentage entered on the left column is adjusted
</t>
        </r>
      </text>
    </comment>
    <comment ref="H83" authorId="1" shapeId="0" xr:uid="{12063083-58AA-460B-90EC-BB6154C34D81}">
      <text>
        <r>
          <rPr>
            <sz val="9"/>
            <color rgb="FF000000"/>
            <rFont val="Tahoma"/>
            <family val="2"/>
          </rPr>
          <t xml:space="preserve">the factor (between 0 and 1) by which the maximum percentage entered on the left column is adjusted
</t>
        </r>
      </text>
    </comment>
    <comment ref="H84" authorId="1" shapeId="0" xr:uid="{DD9E3C79-A001-4554-A4A7-8EFCB3F378DB}">
      <text>
        <r>
          <rPr>
            <sz val="9"/>
            <color rgb="FF000000"/>
            <rFont val="Tahoma"/>
            <family val="2"/>
          </rPr>
          <t xml:space="preserve">the factor (between 0 and 1) by which the maximum percentage entered on the left column is adjusted
</t>
        </r>
      </text>
    </comment>
    <comment ref="H85" authorId="1" shapeId="0" xr:uid="{9574A2AF-31F2-4E75-9F2C-09897FF03478}">
      <text>
        <r>
          <rPr>
            <sz val="9"/>
            <color indexed="81"/>
            <rFont val="Tahoma"/>
            <family val="2"/>
          </rPr>
          <t xml:space="preserve">the factor (between 0 and 1) by which the maximum percentage entered on the left column is adjusted
</t>
        </r>
      </text>
    </comment>
    <comment ref="H87" authorId="1" shapeId="0" xr:uid="{0BCA0410-8FEB-49AA-87E7-43B862F01EFB}">
      <text>
        <r>
          <rPr>
            <sz val="9"/>
            <color indexed="81"/>
            <rFont val="Tahoma"/>
            <family val="2"/>
          </rPr>
          <t xml:space="preserve">the factor (between 0 and 1) by which the maximum percentage entered on the left column is adjusted
</t>
        </r>
      </text>
    </comment>
    <comment ref="H93" authorId="1" shapeId="0" xr:uid="{205D966A-D91E-479C-9AC0-74DE5E5DCB82}">
      <text>
        <r>
          <rPr>
            <sz val="9"/>
            <color indexed="81"/>
            <rFont val="Tahoma"/>
            <family val="2"/>
          </rPr>
          <t xml:space="preserve">the factor (between 0 and 1) by which the maximum percentage entered on the left column is adjusted
</t>
        </r>
      </text>
    </comment>
    <comment ref="C94" authorId="1" shapeId="0" xr:uid="{8A1674AF-44B7-42A8-B457-3011E7D4AD80}">
      <text>
        <r>
          <rPr>
            <sz val="9"/>
            <color rgb="FF000000"/>
            <rFont val="Tahoma"/>
            <family val="2"/>
          </rPr>
          <t xml:space="preserve">includes RS training and QA Committee meetings
</t>
        </r>
      </text>
    </comment>
    <comment ref="H94" authorId="1" shapeId="0" xr:uid="{D6D97D79-FDE0-4897-979E-AC4C225104DE}">
      <text>
        <r>
          <rPr>
            <sz val="9"/>
            <color rgb="FF000000"/>
            <rFont val="Tahoma"/>
            <family val="2"/>
          </rPr>
          <t xml:space="preserve">the factor (between 0 and 1) by which the maximum percentage entered on the left column is adjusted
</t>
        </r>
      </text>
    </comment>
    <comment ref="H95" authorId="1" shapeId="0" xr:uid="{5CB73318-3E2F-4BA9-8E44-0C09F742BBD7}">
      <text>
        <r>
          <rPr>
            <sz val="9"/>
            <color indexed="81"/>
            <rFont val="Tahoma"/>
            <family val="2"/>
          </rPr>
          <t>the factor (between 0 and 1) by which the maximum percentage entered on the left column is adjusted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ZUBIZARRETA, Eduardo Hernan</author>
  </authors>
  <commentList>
    <comment ref="I202" authorId="0" shapeId="0" xr:uid="{D9BB65AE-1050-4F3B-9378-0A738788A60C}">
      <text>
        <r>
          <rPr>
            <sz val="9"/>
            <color rgb="FF000000"/>
            <rFont val="Tahoma"/>
            <family val="2"/>
          </rPr>
          <t xml:space="preserve">the factor (between 0 and 1) by which the maximum percentage entered on the left column is adjusted
</t>
        </r>
      </text>
    </comment>
    <comment ref="I204" authorId="0" shapeId="0" xr:uid="{96DF54DE-65D1-4FB7-93C2-304B9B0F6BBE}">
      <text>
        <r>
          <rPr>
            <sz val="9"/>
            <color rgb="FF000000"/>
            <rFont val="Tahoma"/>
            <family val="2"/>
          </rPr>
          <t xml:space="preserve">the factor (between 0 and 1) by which the maximum percentage entered on the left column is adjusted
</t>
        </r>
      </text>
    </comment>
    <comment ref="I205" authorId="0" shapeId="0" xr:uid="{5F7F0C55-CDB3-4851-8137-0BC08FE85931}">
      <text>
        <r>
          <rPr>
            <sz val="9"/>
            <color rgb="FF000000"/>
            <rFont val="Tahoma"/>
            <family val="2"/>
          </rPr>
          <t xml:space="preserve">the factor (between 0 and 1) by which the maximum percentage entered on the left column is adjusted
</t>
        </r>
      </text>
    </comment>
    <comment ref="I206" authorId="0" shapeId="0" xr:uid="{08681090-23F0-4B33-B752-3ABF59EACF8D}">
      <text>
        <r>
          <rPr>
            <sz val="9"/>
            <color indexed="81"/>
            <rFont val="Tahoma"/>
            <family val="2"/>
          </rPr>
          <t xml:space="preserve">the factor (between 0 and 1) by which the maximum percentage entered on the left column is adjusted
</t>
        </r>
      </text>
    </comment>
    <comment ref="I208" authorId="0" shapeId="0" xr:uid="{949D08E3-EBB6-49F1-87D7-B1022BF9DB34}">
      <text>
        <r>
          <rPr>
            <sz val="9"/>
            <color indexed="81"/>
            <rFont val="Tahoma"/>
            <family val="2"/>
          </rPr>
          <t xml:space="preserve">the factor (between 0 and 1) by which the maximum percentage entered on the left column is adjusted
</t>
        </r>
      </text>
    </comment>
    <comment ref="I213" authorId="0" shapeId="0" xr:uid="{FE61D424-1865-4FBC-910A-CE8C6BAE8C1C}">
      <text>
        <r>
          <rPr>
            <sz val="9"/>
            <color indexed="81"/>
            <rFont val="Tahoma"/>
            <family val="2"/>
          </rPr>
          <t xml:space="preserve">the factor (between 0 and 1) by which the maximum percentage entered on the left column is adjusted
</t>
        </r>
      </text>
    </comment>
    <comment ref="I214" authorId="0" shapeId="0" xr:uid="{BC81A888-3D9C-44BE-9CC6-3DAE42868BF4}">
      <text>
        <r>
          <rPr>
            <sz val="9"/>
            <color indexed="81"/>
            <rFont val="Tahoma"/>
            <family val="2"/>
          </rPr>
          <t>the factor (between 0 and 1) by which the maximum percentage entered on the left column is adjusted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Adam Sawers</author>
  </authors>
  <commentList>
    <comment ref="H8" authorId="0" shapeId="0" xr:uid="{B3FBC6DC-D097-D449-BF62-53189CB1F461}">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I8" authorId="0" shapeId="0" xr:uid="{5EEACA52-A72C-9841-89BC-42802BC72F6B}">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J8" authorId="0" shapeId="0" xr:uid="{F104258A-82ED-452C-A665-EC8A5765B4FA}">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K8" authorId="0" shapeId="0" xr:uid="{FFB61C47-EC49-4C41-8335-F114B69F6BBD}">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L8" authorId="0" shapeId="0" xr:uid="{3BAA4FD4-41D9-45AB-8597-E20B8D41E717}">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M8" authorId="0" shapeId="0" xr:uid="{0F903776-46F1-4F31-A0F2-497D05395638}">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N8" authorId="0" shapeId="0" xr:uid="{415A1EF3-331D-4BD6-A580-F089CA8D0754}">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O8" authorId="0" shapeId="0" xr:uid="{5C1A75B5-3ADA-4FB3-85A1-15F24905B6B1}">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P8" authorId="0" shapeId="0" xr:uid="{230E3D32-7E2F-4DB2-B9F1-214F4E0A702E}">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Q8" authorId="0" shapeId="0" xr:uid="{D3FF54C5-ACD7-4FFF-9508-91FEFF9D5456}">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R8" authorId="0" shapeId="0" xr:uid="{20FAA69A-4A36-4995-977D-280366192A9D}">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S8" authorId="0" shapeId="0" xr:uid="{6EF9431F-A546-45AA-9860-32B28147C0C5}">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F9" authorId="0" shapeId="0" xr:uid="{B3540E2E-1965-DE4C-A728-FD8D12B95CCF}">
      <text>
        <r>
          <rPr>
            <b/>
            <sz val="10"/>
            <color rgb="FF000000"/>
            <rFont val="Tahoma"/>
            <family val="2"/>
          </rPr>
          <t xml:space="preserve">Definition:
</t>
        </r>
        <r>
          <rPr>
            <sz val="10"/>
            <color rgb="FF000000"/>
            <rFont val="Tahoma"/>
            <family val="2"/>
          </rPr>
          <t xml:space="preserve">
</t>
        </r>
        <r>
          <rPr>
            <sz val="10"/>
            <color rgb="FF000000"/>
            <rFont val="Tahoma"/>
            <family val="2"/>
          </rPr>
          <t xml:space="preserve">A case is the total of all patient fractions.  Activity time per case should thus take into account the whole time required per case
</t>
        </r>
      </text>
    </comment>
    <comment ref="H27" authorId="0" shapeId="0" xr:uid="{1B6C412C-7753-4443-9082-66FA336C212C}">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I27" authorId="0" shapeId="0" xr:uid="{6F095A53-6ECD-44A5-B196-31528B8C63CE}">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J27" authorId="0" shapeId="0" xr:uid="{D18FE270-938D-4845-B6B8-4AD67F4AD5F1}">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K27" authorId="0" shapeId="0" xr:uid="{502454F2-0046-4363-B4CD-40185F148536}">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L27" authorId="0" shapeId="0" xr:uid="{8ED9A6F1-5E66-4840-95A4-601D0E9DF952}">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M27" authorId="0" shapeId="0" xr:uid="{28BF1F77-519B-483E-A5C7-278423A25369}">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N27" authorId="0" shapeId="0" xr:uid="{4EA9DEAA-D18E-4E82-803F-BA1135219313}">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O27" authorId="0" shapeId="0" xr:uid="{24367234-BFC6-4A99-B2B2-EB36B79ED955}">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P27" authorId="0" shapeId="0" xr:uid="{26661F60-6952-4B0D-93E8-901363060ADE}">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Q27" authorId="0" shapeId="0" xr:uid="{4B7973E5-5984-46BB-9A08-42EA32966953}">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R27" authorId="0" shapeId="0" xr:uid="{50BB6A92-5F38-4C7E-BB68-CA99C2C24D2A}">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S27" authorId="0" shapeId="0" xr:uid="{3E87E52A-56A4-41DC-900A-C08AF4DD1809}">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F28" authorId="0" shapeId="0" xr:uid="{FF204B88-AB77-4FFC-8083-867FEBA3CBAA}">
      <text>
        <r>
          <rPr>
            <b/>
            <sz val="10"/>
            <color rgb="FF000000"/>
            <rFont val="Tahoma"/>
            <family val="2"/>
          </rPr>
          <t xml:space="preserve">Definition:
</t>
        </r>
        <r>
          <rPr>
            <sz val="10"/>
            <color rgb="FF000000"/>
            <rFont val="Tahoma"/>
            <family val="2"/>
          </rPr>
          <t xml:space="preserve">
</t>
        </r>
        <r>
          <rPr>
            <sz val="10"/>
            <color rgb="FF000000"/>
            <rFont val="Tahoma"/>
            <family val="2"/>
          </rPr>
          <t xml:space="preserve">A case is the total of all patient fractions.  Activity time per case should thus take into account the whole time required per case
</t>
        </r>
      </text>
    </comment>
    <comment ref="H39" authorId="0" shapeId="0" xr:uid="{9E8ECFB8-A451-4572-8581-E91C08D952E0}">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I39" authorId="0" shapeId="0" xr:uid="{8CAF419A-988D-4B99-A6A9-484A7603B7E5}">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J39" authorId="0" shapeId="0" xr:uid="{6F74AA10-F2E0-4CC5-8F5F-B339EE6DC090}">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K39" authorId="0" shapeId="0" xr:uid="{5C17327F-3A2B-494E-8FB7-AF253889C6B0}">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L39" authorId="0" shapeId="0" xr:uid="{1573D061-DBC4-4CDB-ACDB-5A7AA67C43B3}">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M39" authorId="0" shapeId="0" xr:uid="{E98A8116-1613-4994-8450-587C5421F7E1}">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N39" authorId="0" shapeId="0" xr:uid="{2E1C1878-FC91-47A7-99FF-09DDC0DF9CF9}">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O39" authorId="0" shapeId="0" xr:uid="{1CD2171F-38CB-42EE-B671-41E33F5EB32F}">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P39" authorId="0" shapeId="0" xr:uid="{7BC8CB05-C354-43F3-B257-BA5887E68610}">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Q39" authorId="0" shapeId="0" xr:uid="{362966B4-D960-4399-9C77-7D5BEC3A9873}">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R39" authorId="0" shapeId="0" xr:uid="{90BCC05C-9C1C-4B2B-BA74-C9069DCBCB82}">
      <text>
        <r>
          <rPr>
            <b/>
            <sz val="10"/>
            <color rgb="FF000000"/>
            <rFont val="Tahoma"/>
            <family val="2"/>
          </rPr>
          <t xml:space="preserve">Definition:
</t>
        </r>
        <r>
          <rPr>
            <sz val="10"/>
            <color rgb="FF000000"/>
            <rFont val="Tahoma"/>
            <family val="2"/>
          </rPr>
          <t xml:space="preserve">
</t>
        </r>
        <r>
          <rPr>
            <sz val="10"/>
            <color rgb="FF000000"/>
            <rFont val="Tahoma"/>
            <family val="2"/>
          </rPr>
          <t xml:space="preserve">Frequency ranges between 1-100% according to the proportion of cases where this activity is undertaken.
</t>
        </r>
        <r>
          <rPr>
            <sz val="10"/>
            <color rgb="FF000000"/>
            <rFont val="Tahoma"/>
            <family val="2"/>
          </rPr>
          <t xml:space="preserve">
</t>
        </r>
        <r>
          <rPr>
            <b/>
            <sz val="10"/>
            <color rgb="FF000000"/>
            <rFont val="Tahoma"/>
            <family val="2"/>
          </rPr>
          <t xml:space="preserve">i.e. 
</t>
        </r>
        <r>
          <rPr>
            <sz val="10"/>
            <color rgb="FF000000"/>
            <rFont val="Tahoma"/>
            <family val="2"/>
          </rPr>
          <t xml:space="preserve">
</t>
        </r>
        <r>
          <rPr>
            <sz val="10"/>
            <color rgb="FF000000"/>
            <rFont val="Tahoma"/>
            <family val="2"/>
          </rPr>
          <t xml:space="preserve">If simulation is performed in all cases then frequency will be 100% (irrespective of if the activity is performed on part or all of the fractions of that case)
</t>
        </r>
        <r>
          <rPr>
            <sz val="10"/>
            <color rgb="FF000000"/>
            <rFont val="Tahoma"/>
            <family val="2"/>
          </rPr>
          <t xml:space="preserve">
</t>
        </r>
        <r>
          <rPr>
            <sz val="10"/>
            <color rgb="FF000000"/>
            <rFont val="Tahoma"/>
            <family val="2"/>
          </rPr>
          <t>If simulation is performed on 2 in every 10 cases then frequency will be 20%</t>
        </r>
      </text>
    </comment>
    <comment ref="S39" authorId="0" shapeId="0" xr:uid="{1C8340AA-7318-48F8-BE98-6F5428B7C119}">
      <text>
        <r>
          <rPr>
            <b/>
            <sz val="10"/>
            <color rgb="FF000000"/>
            <rFont val="Tahoma"/>
            <family val="2"/>
          </rPr>
          <t>Note:</t>
        </r>
        <r>
          <rPr>
            <sz val="10"/>
            <color rgb="FF000000"/>
            <rFont val="Tahoma"/>
            <family val="2"/>
          </rPr>
          <t xml:space="preserve">
Please include the total, average clinical time per case (including all fractions) and for </t>
        </r>
        <r>
          <rPr>
            <u/>
            <sz val="10"/>
            <color rgb="FF000000"/>
            <rFont val="Tahoma"/>
            <family val="2"/>
          </rPr>
          <t>ALL</t>
        </r>
        <r>
          <rPr>
            <sz val="10"/>
            <color rgb="FF000000"/>
            <rFont val="Tahoma"/>
            <family val="2"/>
          </rPr>
          <t xml:space="preserve"> staff involved
Example 
Case one takes 10 minutes (delivered through a single fraction), Case two takes 15 minutes (delivered through three fractions, 5 mins per fraction).  </t>
        </r>
        <r>
          <rPr>
            <b/>
            <sz val="10"/>
            <color rgb="FF000000"/>
            <rFont val="Tahoma"/>
            <family val="2"/>
          </rPr>
          <t xml:space="preserve">The average per case is 12.5 minutes.
</t>
        </r>
        <r>
          <rPr>
            <sz val="10"/>
            <color rgb="FF000000"/>
            <rFont val="Tahoma"/>
            <family val="2"/>
          </rPr>
          <t xml:space="preserve">Case three take 2 ROMPs 10 miinutes. </t>
        </r>
        <r>
          <rPr>
            <b/>
            <sz val="10"/>
            <color rgb="FF000000"/>
            <rFont val="Tahoma"/>
            <family val="2"/>
          </rPr>
          <t>The average per case is 20 minutes</t>
        </r>
      </text>
    </comment>
    <comment ref="F40" authorId="0" shapeId="0" xr:uid="{231067E3-EFDD-42D7-99A4-E0D1A3A3E3F8}">
      <text>
        <r>
          <rPr>
            <b/>
            <sz val="10"/>
            <color rgb="FF000000"/>
            <rFont val="Tahoma"/>
            <family val="2"/>
          </rPr>
          <t xml:space="preserve">Definition:
</t>
        </r>
        <r>
          <rPr>
            <sz val="10"/>
            <color rgb="FF000000"/>
            <rFont val="Tahoma"/>
            <family val="2"/>
          </rPr>
          <t xml:space="preserve">
</t>
        </r>
        <r>
          <rPr>
            <sz val="10"/>
            <color rgb="FF000000"/>
            <rFont val="Tahoma"/>
            <family val="2"/>
          </rPr>
          <t xml:space="preserve">A case is the total of all patient fractions.  Activity time per case should thus take into account the whole time required per case
</t>
        </r>
      </text>
    </comment>
    <comment ref="H50" authorId="0" shapeId="0" xr:uid="{3EE8BF24-75DC-D448-9973-4AF001DBF5FF}">
      <text>
        <r>
          <rPr>
            <b/>
            <sz val="10"/>
            <color rgb="FF000000"/>
            <rFont val="Tahoma"/>
            <family val="2"/>
          </rPr>
          <t xml:space="preserve">Note:
</t>
        </r>
        <r>
          <rPr>
            <b/>
            <sz val="10"/>
            <color rgb="FF000000"/>
            <rFont val="Tahoma"/>
            <family val="2"/>
          </rPr>
          <t xml:space="preserve">
</t>
        </r>
        <r>
          <rPr>
            <sz val="10"/>
            <color rgb="FF000000"/>
            <rFont val="Tahoma"/>
            <family val="2"/>
          </rPr>
          <t xml:space="preserve">The activity period categories are not mutually exclusive.  The form has been deliberately designed to allow you to consider daily quality assurance routines separately from less frequent and more extensive QA activities. 
</t>
        </r>
        <r>
          <rPr>
            <sz val="10"/>
            <color rgb="FF000000"/>
            <rFont val="Tahoma"/>
            <family val="2"/>
          </rPr>
          <t xml:space="preserve">
</t>
        </r>
        <r>
          <rPr>
            <sz val="10"/>
            <color rgb="FF000000"/>
            <rFont val="Tahoma"/>
            <family val="2"/>
          </rPr>
          <t>The form calculates the equivalent annual minutes spent on QA activities in column T</t>
        </r>
      </text>
    </comment>
    <comment ref="I50" authorId="0" shapeId="0" xr:uid="{6DCA4951-B5C4-DB4D-9774-0256BCED654B}">
      <text>
        <r>
          <rPr>
            <b/>
            <sz val="10"/>
            <color rgb="FF000000"/>
            <rFont val="Tahoma"/>
            <family val="2"/>
          </rPr>
          <t xml:space="preserve">Note:
</t>
        </r>
        <r>
          <rPr>
            <b/>
            <sz val="10"/>
            <color rgb="FF000000"/>
            <rFont val="Tahoma"/>
            <family val="2"/>
          </rPr>
          <t xml:space="preserve">
</t>
        </r>
        <r>
          <rPr>
            <sz val="10"/>
            <color rgb="FF000000"/>
            <rFont val="Tahoma"/>
            <family val="2"/>
          </rPr>
          <t xml:space="preserve">The activity period categories are not mutually exclusive.  The form has been deliberately designed to allow you to consider daily quality assurance routines separately from less frequent and more extensive QA activities. 
</t>
        </r>
        <r>
          <rPr>
            <sz val="10"/>
            <color rgb="FF000000"/>
            <rFont val="Tahoma"/>
            <family val="2"/>
          </rPr>
          <t xml:space="preserve">
</t>
        </r>
        <r>
          <rPr>
            <sz val="10"/>
            <color rgb="FF000000"/>
            <rFont val="Tahoma"/>
            <family val="2"/>
          </rPr>
          <t>The form calculates the equivalent annual minutes spent on QA activities in column T</t>
        </r>
      </text>
    </comment>
    <comment ref="J50" authorId="0" shapeId="0" xr:uid="{5F1EC4F1-9B94-EA4E-A751-DB92F483C60E}">
      <text>
        <r>
          <rPr>
            <b/>
            <sz val="10"/>
            <color rgb="FF000000"/>
            <rFont val="Tahoma"/>
            <family val="2"/>
          </rPr>
          <t xml:space="preserve">Note:
</t>
        </r>
        <r>
          <rPr>
            <b/>
            <sz val="10"/>
            <color rgb="FF000000"/>
            <rFont val="Tahoma"/>
            <family val="2"/>
          </rPr>
          <t xml:space="preserve">
</t>
        </r>
        <r>
          <rPr>
            <sz val="10"/>
            <color rgb="FF000000"/>
            <rFont val="Tahoma"/>
            <family val="2"/>
          </rPr>
          <t xml:space="preserve">The activity period categories are not mutually exclusive.  The form has been deliberately designed to allow you to consider daily quality assurance routines separately from less frequent and more extensive QA activities. 
</t>
        </r>
        <r>
          <rPr>
            <sz val="10"/>
            <color rgb="FF000000"/>
            <rFont val="Tahoma"/>
            <family val="2"/>
          </rPr>
          <t xml:space="preserve">
</t>
        </r>
        <r>
          <rPr>
            <sz val="10"/>
            <color rgb="FF000000"/>
            <rFont val="Tahoma"/>
            <family val="2"/>
          </rPr>
          <t>The form calculates the equivalent annual minutes spent on QA activities in column T</t>
        </r>
      </text>
    </comment>
    <comment ref="K50" authorId="0" shapeId="0" xr:uid="{812BEAF0-19F3-9A44-9069-E5908F3EAECD}">
      <text>
        <r>
          <rPr>
            <b/>
            <sz val="10"/>
            <color rgb="FF000000"/>
            <rFont val="Tahoma"/>
            <family val="2"/>
          </rPr>
          <t xml:space="preserve">Note:
</t>
        </r>
        <r>
          <rPr>
            <b/>
            <sz val="10"/>
            <color rgb="FF000000"/>
            <rFont val="Tahoma"/>
            <family val="2"/>
          </rPr>
          <t xml:space="preserve">
</t>
        </r>
        <r>
          <rPr>
            <sz val="10"/>
            <color rgb="FF000000"/>
            <rFont val="Tahoma"/>
            <family val="2"/>
          </rPr>
          <t xml:space="preserve">The activity period categories are not mutually exclusive.  The form has been deliberately designed to allow you to consider daily quality assurance routines separately from less frequent and more extensive QA activities. 
</t>
        </r>
        <r>
          <rPr>
            <sz val="10"/>
            <color rgb="FF000000"/>
            <rFont val="Tahoma"/>
            <family val="2"/>
          </rPr>
          <t xml:space="preserve">
</t>
        </r>
        <r>
          <rPr>
            <sz val="10"/>
            <color rgb="FF000000"/>
            <rFont val="Tahoma"/>
            <family val="2"/>
          </rPr>
          <t>The form calculates the equivalent annual minutes spent on QA activities in column T</t>
        </r>
      </text>
    </comment>
    <comment ref="L50" authorId="0" shapeId="0" xr:uid="{0AC5EC12-CE98-4343-9557-CB46366139EC}">
      <text>
        <r>
          <rPr>
            <b/>
            <sz val="10"/>
            <color rgb="FF000000"/>
            <rFont val="Tahoma"/>
            <family val="2"/>
          </rPr>
          <t xml:space="preserve">Note:
</t>
        </r>
        <r>
          <rPr>
            <b/>
            <sz val="10"/>
            <color rgb="FF000000"/>
            <rFont val="Tahoma"/>
            <family val="2"/>
          </rPr>
          <t xml:space="preserve">
</t>
        </r>
        <r>
          <rPr>
            <sz val="10"/>
            <color rgb="FF000000"/>
            <rFont val="Tahoma"/>
            <family val="2"/>
          </rPr>
          <t xml:space="preserve">The activity period categories are not mutually exclusive.  The form has been deliberately designed to allow you to consider daily quality assurance routines separately from less frequent and more extensive QA activities. 
</t>
        </r>
        <r>
          <rPr>
            <sz val="10"/>
            <color rgb="FF000000"/>
            <rFont val="Tahoma"/>
            <family val="2"/>
          </rPr>
          <t xml:space="preserve">
</t>
        </r>
        <r>
          <rPr>
            <sz val="10"/>
            <color rgb="FF000000"/>
            <rFont val="Tahoma"/>
            <family val="2"/>
          </rPr>
          <t>The form calculates the equivalent annual minutes spent on QA activities in column T</t>
        </r>
      </text>
    </comment>
    <comment ref="N50" authorId="0" shapeId="0" xr:uid="{95A522DC-4EBA-6E40-AB4D-3ADA14B33D41}">
      <text>
        <r>
          <rPr>
            <b/>
            <sz val="10"/>
            <color rgb="FF000000"/>
            <rFont val="Tahoma"/>
            <family val="2"/>
          </rPr>
          <t xml:space="preserve">Note:
</t>
        </r>
        <r>
          <rPr>
            <b/>
            <sz val="10"/>
            <color rgb="FF000000"/>
            <rFont val="Tahoma"/>
            <family val="2"/>
          </rPr>
          <t xml:space="preserve">
</t>
        </r>
        <r>
          <rPr>
            <sz val="10"/>
            <color rgb="FF000000"/>
            <rFont val="Tahoma"/>
            <family val="2"/>
          </rPr>
          <t xml:space="preserve">The activity period categories are not mutually exclusive.  The form has been deliberately designed to allow you to consider daily quality assurance routines separately from less frequent and more extensive QA activities. 
</t>
        </r>
        <r>
          <rPr>
            <sz val="10"/>
            <color rgb="FF000000"/>
            <rFont val="Tahoma"/>
            <family val="2"/>
          </rPr>
          <t xml:space="preserve">
</t>
        </r>
        <r>
          <rPr>
            <sz val="10"/>
            <color rgb="FF000000"/>
            <rFont val="Tahoma"/>
            <family val="2"/>
          </rPr>
          <t>The form calculates the equivalent annual minutes spent on QA activities in column T</t>
        </r>
      </text>
    </comment>
    <comment ref="O50" authorId="0" shapeId="0" xr:uid="{E7E65283-3D0B-4D10-8A14-FC8D6102C526}">
      <text>
        <r>
          <rPr>
            <b/>
            <sz val="10"/>
            <color rgb="FF000000"/>
            <rFont val="Tahoma"/>
            <family val="2"/>
          </rPr>
          <t xml:space="preserve">Note:
</t>
        </r>
        <r>
          <rPr>
            <b/>
            <sz val="10"/>
            <color rgb="FF000000"/>
            <rFont val="Tahoma"/>
            <family val="2"/>
          </rPr>
          <t xml:space="preserve">
</t>
        </r>
        <r>
          <rPr>
            <sz val="10"/>
            <color rgb="FF000000"/>
            <rFont val="Tahoma"/>
            <family val="2"/>
          </rPr>
          <t xml:space="preserve">The activity period categories are not mutually exclusive.  The form has been deliberately designed to allow you to consider daily quality assurance routines separately from less frequent and more extensive QA activities. 
</t>
        </r>
        <r>
          <rPr>
            <sz val="10"/>
            <color rgb="FF000000"/>
            <rFont val="Tahoma"/>
            <family val="2"/>
          </rPr>
          <t xml:space="preserve">
</t>
        </r>
        <r>
          <rPr>
            <sz val="10"/>
            <color rgb="FF000000"/>
            <rFont val="Tahoma"/>
            <family val="2"/>
          </rPr>
          <t>The form calculates the equivalent annual minutes spent on QA activities in column T</t>
        </r>
      </text>
    </comment>
  </commentList>
</comments>
</file>

<file path=xl/sharedStrings.xml><?xml version="1.0" encoding="utf-8"?>
<sst xmlns="http://schemas.openxmlformats.org/spreadsheetml/2006/main" count="6497" uniqueCount="3071">
  <si>
    <t>STAFFING MODEL FOR RADIATION ONCOLOGY MEDICAL PHYSICISTS</t>
  </si>
  <si>
    <t>EBRT: imaging, planning and first setup</t>
  </si>
  <si>
    <t>2D</t>
  </si>
  <si>
    <t>2D + TP</t>
  </si>
  <si>
    <t>3D</t>
  </si>
  <si>
    <t>IMRT (excluding 4D cases)</t>
  </si>
  <si>
    <t>4D (excluding pure IMRT cases)</t>
  </si>
  <si>
    <t>EBRT: additional activities</t>
  </si>
  <si>
    <t>Patient positioning/immobilisation for EBRT</t>
  </si>
  <si>
    <t>simple</t>
  </si>
  <si>
    <t>customised</t>
  </si>
  <si>
    <t>complex</t>
  </si>
  <si>
    <t>Additional image acquisition for EBRT</t>
  </si>
  <si>
    <t>MRI/PET CT</t>
  </si>
  <si>
    <t>Additional activities related to TV definition</t>
  </si>
  <si>
    <t>Image fusion (PET/CT, MRS, etc)</t>
  </si>
  <si>
    <t>Block cutting/accessories</t>
  </si>
  <si>
    <t>Treatment delivery</t>
  </si>
  <si>
    <t>Portal imaging sessions</t>
  </si>
  <si>
    <t>Daily image guidance</t>
  </si>
  <si>
    <t>In-vivo dosimetry</t>
  </si>
  <si>
    <t xml:space="preserve">Total # fractions </t>
  </si>
  <si>
    <t xml:space="preserve">1 slot </t>
  </si>
  <si>
    <t>2 slots</t>
  </si>
  <si>
    <t>3 slots</t>
  </si>
  <si>
    <t>4D excluding SBRT</t>
  </si>
  <si>
    <t>SBRT</t>
  </si>
  <si>
    <t>Chart check</t>
  </si>
  <si>
    <t>Evaluation during treatment</t>
  </si>
  <si>
    <t xml:space="preserve">BRACHYTHERAPY </t>
  </si>
  <si>
    <t>Brachytherapy insertion</t>
  </si>
  <si>
    <t>permanent prostate</t>
  </si>
  <si>
    <t>Image acquisition brachy</t>
  </si>
  <si>
    <t>2D sim - CT sim 3D</t>
  </si>
  <si>
    <t xml:space="preserve">pre insertion ultrasound </t>
  </si>
  <si>
    <t>Treatment planning brachy</t>
  </si>
  <si>
    <t>manual calculation</t>
  </si>
  <si>
    <t>2D + (films)</t>
  </si>
  <si>
    <t>prostate pre + post plan</t>
  </si>
  <si>
    <t>Brachytherapy delivery HDR</t>
  </si>
  <si>
    <t>Applicators removal/pt. recovery</t>
  </si>
  <si>
    <t>Equipment (technology or areas)</t>
  </si>
  <si>
    <t>kV therapy - Co 60 - Mv single energy</t>
  </si>
  <si>
    <t>Xray - C arm</t>
  </si>
  <si>
    <t>MV multiple energies/modalities</t>
  </si>
  <si>
    <t>Complements (MLC, EPID)</t>
  </si>
  <si>
    <t>Brachy HDR - LDR</t>
  </si>
  <si>
    <t>Fluoroscopic sim - CT option on sim - CT sim - CT option on LINAC</t>
  </si>
  <si>
    <t>2D TPS up to 10 workstations</t>
  </si>
  <si>
    <t>3D TPS up to 10 workstations</t>
  </si>
  <si>
    <t>4D TPS up to 10 workstations</t>
  </si>
  <si>
    <t>MRI, PET-CT, 4D CT Sim, SPECT-CT</t>
  </si>
  <si>
    <t>R&amp;V network/Intranet</t>
  </si>
  <si>
    <t>Absolute dosimetry equipment</t>
  </si>
  <si>
    <t>Relative dosimetry equipment</t>
  </si>
  <si>
    <t>Survey and monitoring equipment</t>
  </si>
  <si>
    <t>Automatic/manual block cutter</t>
  </si>
  <si>
    <t>Workshop (patient accessories, devices, etc)</t>
  </si>
  <si>
    <t>SRT/SRS sys - IORT (appl -cones)</t>
  </si>
  <si>
    <t>Specific complex techniques</t>
  </si>
  <si>
    <t>SRS</t>
  </si>
  <si>
    <t>TBI</t>
  </si>
  <si>
    <t>IORT</t>
  </si>
  <si>
    <t>TSET</t>
  </si>
  <si>
    <t>* Other factors</t>
  </si>
  <si>
    <t>edit factor</t>
  </si>
  <si>
    <t>h/1 FTE</t>
  </si>
  <si>
    <t>Indirect patient care (tumour boards, etc.)</t>
  </si>
  <si>
    <t>Research and development work</t>
  </si>
  <si>
    <t>Classroom teaching</t>
  </si>
  <si>
    <t>Administration-management (incl. internal auditing)</t>
  </si>
  <si>
    <t>Continuing education</t>
  </si>
  <si>
    <t>Radiation Safety activities</t>
  </si>
  <si>
    <t>Other</t>
  </si>
  <si>
    <t>Total FTE</t>
  </si>
  <si>
    <t>ROMP</t>
  </si>
  <si>
    <t>IAEA %</t>
  </si>
  <si>
    <t>ACTIVITY</t>
  </si>
  <si>
    <t>Activity Hrs</t>
  </si>
  <si>
    <t>Factor</t>
  </si>
  <si>
    <t>ROMP FTE</t>
  </si>
  <si>
    <t>Needed in ROMP Model</t>
  </si>
  <si>
    <t>Yes</t>
  </si>
  <si>
    <t>No</t>
  </si>
  <si>
    <t>Unknown</t>
  </si>
  <si>
    <t>yes</t>
  </si>
  <si>
    <t>unknown</t>
  </si>
  <si>
    <t>TEAP activities</t>
  </si>
  <si>
    <t>NEW</t>
  </si>
  <si>
    <t>Documentation and procedures</t>
  </si>
  <si>
    <t>ROMP FTE %</t>
  </si>
  <si>
    <t>Activity FREQUENCY</t>
  </si>
  <si>
    <t>i.e. activity occurrence relative to total patient or procedure volume</t>
  </si>
  <si>
    <t>Definition/Notes</t>
  </si>
  <si>
    <t>Image registration</t>
  </si>
  <si>
    <t>Service development</t>
  </si>
  <si>
    <t>Sub-procedure 1</t>
  </si>
  <si>
    <t>Sub-procedure 2</t>
  </si>
  <si>
    <t>Procedure is being performed less often over time.  Sub-divide procedure (Lotte)</t>
  </si>
  <si>
    <t>Not relevant for Australian ROMPs</t>
  </si>
  <si>
    <t>Breakdown and unplanned maintenance</t>
  </si>
  <si>
    <t>Follow-up evaluations - PATIENT</t>
  </si>
  <si>
    <t>Follow-up evaluations - SYSTEM</t>
  </si>
  <si>
    <t>Edit</t>
  </si>
  <si>
    <t>College activities</t>
  </si>
  <si>
    <t>Investigations</t>
  </si>
  <si>
    <t>Service quality assurance</t>
  </si>
  <si>
    <t>IAEA Model - Guide Only</t>
  </si>
  <si>
    <t>Simulation</t>
  </si>
  <si>
    <t>Patient specific QA</t>
  </si>
  <si>
    <t>Treatment Planning / Checking</t>
  </si>
  <si>
    <t>Treatment Delivery</t>
  </si>
  <si>
    <t>IVD</t>
  </si>
  <si>
    <t>VMAT/IMRT</t>
  </si>
  <si>
    <t>3DCRT</t>
  </si>
  <si>
    <t>Electrons</t>
  </si>
  <si>
    <t>SABR simple</t>
  </si>
  <si>
    <t>SABR complex</t>
  </si>
  <si>
    <t>Motion Mgmt</t>
  </si>
  <si>
    <t>Adaptive RT</t>
  </si>
  <si>
    <t>Daily adaptive</t>
  </si>
  <si>
    <t>GammaKnife</t>
  </si>
  <si>
    <t>Cyberknife</t>
  </si>
  <si>
    <t>Tomotherapy</t>
  </si>
  <si>
    <t>MR Linac</t>
  </si>
  <si>
    <t>Block cutting/accessories / output factor measurement / bolus</t>
  </si>
  <si>
    <t>Evaluation/advice during treatment</t>
  </si>
  <si>
    <t>LDR Prostate</t>
  </si>
  <si>
    <t>Eye Plaques</t>
  </si>
  <si>
    <t>2D TPS per DB</t>
  </si>
  <si>
    <t>Fluoro</t>
  </si>
  <si>
    <t>CBCT</t>
  </si>
  <si>
    <t>SGRT</t>
  </si>
  <si>
    <t>EPID</t>
  </si>
  <si>
    <t>OBI</t>
  </si>
  <si>
    <t>non orthogonal KV</t>
  </si>
  <si>
    <t>Brachy HDR</t>
  </si>
  <si>
    <t>Brachy LDR</t>
  </si>
  <si>
    <t>Brachy Plaques</t>
  </si>
  <si>
    <t>Brachy Other</t>
  </si>
  <si>
    <t>3D TPS per DB</t>
  </si>
  <si>
    <t>4D TPS per DB</t>
  </si>
  <si>
    <t>Absolute dosimetry equipment (inc Sr-90)</t>
  </si>
  <si>
    <t>Relative dosimetry equipment (inc Sr-90)</t>
  </si>
  <si>
    <t>In-vivo dosimetry equipment</t>
  </si>
  <si>
    <t>EBRT (patient based)</t>
  </si>
  <si>
    <t>EBRT: additional activities (patient based)</t>
  </si>
  <si>
    <t>BRACHYTHERAPY (patient based)</t>
  </si>
  <si>
    <t>Linac</t>
  </si>
  <si>
    <t>CT Sim</t>
  </si>
  <si>
    <t>SRT / SBRT / SRS / IORT equipment</t>
  </si>
  <si>
    <t>Equipment QA (unit based)</t>
  </si>
  <si>
    <t>Eg. Bony met</t>
  </si>
  <si>
    <t>Eg. SABR lung with motion mgmt</t>
  </si>
  <si>
    <t>Eg. Single fraction, or cones, or mult-met</t>
  </si>
  <si>
    <t>HDR / PDR Prostate</t>
  </si>
  <si>
    <t>HDR / PDR Gynae</t>
  </si>
  <si>
    <t>HDR / PDR Other</t>
  </si>
  <si>
    <t xml:space="preserve">Including on-call component. </t>
  </si>
  <si>
    <t>volume study</t>
  </si>
  <si>
    <t>Including seed assay, post implant dosimetry</t>
  </si>
  <si>
    <t xml:space="preserve">including theatre time. </t>
  </si>
  <si>
    <t>SXRT</t>
  </si>
  <si>
    <t>Co 60 - Mv single energy</t>
  </si>
  <si>
    <t>advice / measurements for implanted devices</t>
  </si>
  <si>
    <t xml:space="preserve">Eg. Pacemakers, neurostimulators, prostheses </t>
  </si>
  <si>
    <t>any other tasks not listed in the tables above, list these out.</t>
  </si>
  <si>
    <t>Classroom and departmental teaching/tutorials</t>
  </si>
  <si>
    <t>Indirect patient care</t>
  </si>
  <si>
    <t xml:space="preserve">Eg. Peer Review, MDTs.  </t>
  </si>
  <si>
    <t>Eg. Specific investigations related to patients, not specified above.</t>
  </si>
  <si>
    <t xml:space="preserve">input required from ACPSEM- registrar component vs ROMP components? </t>
  </si>
  <si>
    <t xml:space="preserve">Administration-management </t>
  </si>
  <si>
    <t xml:space="preserve">Eg.  ACDS or other external audits, inhouse auditing.  </t>
  </si>
  <si>
    <t>Document management</t>
  </si>
  <si>
    <t>Eg. Implementation of new technique / technology</t>
  </si>
  <si>
    <t>Internal / External auditing and accreditation</t>
  </si>
  <si>
    <t>Continuing professional development</t>
  </si>
  <si>
    <t>Eg. ACPSEM, other professional bodies</t>
  </si>
  <si>
    <t>Other Activities (scheduled within working hours) (department based)</t>
  </si>
  <si>
    <t>Radiation safety and protection</t>
  </si>
  <si>
    <t xml:space="preserve">Eg. RO registrar lectures/tuturials, CPD sessions for RT teams, etc. </t>
  </si>
  <si>
    <t>acceptance/commissioning</t>
  </si>
  <si>
    <t>Daily QA</t>
  </si>
  <si>
    <t>Fortnightly/Monthly QA</t>
  </si>
  <si>
    <t>Annual QA</t>
  </si>
  <si>
    <t>Maintenance / repair work</t>
  </si>
  <si>
    <t>Ultrasound</t>
  </si>
  <si>
    <t>SXRT / superficial</t>
  </si>
  <si>
    <t xml:space="preserve"> </t>
  </si>
  <si>
    <t>Brachy HDR / PDR</t>
  </si>
  <si>
    <t>Driver</t>
  </si>
  <si>
    <t>Drivers</t>
  </si>
  <si>
    <t>Patients</t>
  </si>
  <si>
    <t>Fractions</t>
  </si>
  <si>
    <t>Frequency</t>
  </si>
  <si>
    <t>Consultations</t>
  </si>
  <si>
    <t>FTE</t>
  </si>
  <si>
    <t>Procedures</t>
  </si>
  <si>
    <t>Cases</t>
  </si>
  <si>
    <t>Units</t>
  </si>
  <si>
    <t>Systems</t>
  </si>
  <si>
    <t>Complements</t>
  </si>
  <si>
    <t>Staff time %</t>
  </si>
  <si>
    <t>Volume Measure</t>
  </si>
  <si>
    <t>Avg_Time</t>
  </si>
  <si>
    <t>Minutes (average)</t>
  </si>
  <si>
    <t>Hours (average)</t>
  </si>
  <si>
    <t>Staff time % (annual)</t>
  </si>
  <si>
    <t>Named Range</t>
  </si>
  <si>
    <t>Total worked days per year</t>
  </si>
  <si>
    <t>Total hours worked per year</t>
  </si>
  <si>
    <t>Patient specific QA measurements</t>
  </si>
  <si>
    <t>Patient specific QA analysis</t>
  </si>
  <si>
    <t>Complex insertion of interstitial implants not requiring surgical exposure with image guidance</t>
  </si>
  <si>
    <t>Complex insertion of interstitial implants requiring surgical exposure with or without image guidance</t>
  </si>
  <si>
    <t>Postcode</t>
  </si>
  <si>
    <t>Contact details of person completing this survey (should questions arise about the provided data)</t>
  </si>
  <si>
    <t>Name</t>
  </si>
  <si>
    <t>Position</t>
  </si>
  <si>
    <t>Phone number</t>
  </si>
  <si>
    <t>E-mail</t>
  </si>
  <si>
    <t>Australian Capital Territory</t>
  </si>
  <si>
    <t>Female</t>
  </si>
  <si>
    <t xml:space="preserve">Australian Capital Territory </t>
  </si>
  <si>
    <t xml:space="preserve">Australia  </t>
  </si>
  <si>
    <t xml:space="preserve">My full career from this point forward  </t>
  </si>
  <si>
    <t>1 - Working only in the public sector</t>
  </si>
  <si>
    <t xml:space="preserve">Personal choice  </t>
  </si>
  <si>
    <t>Elective career change</t>
  </si>
  <si>
    <t>One</t>
  </si>
  <si>
    <t>ACPSEM Certified ROMP on the Register</t>
  </si>
  <si>
    <t>New South Wales</t>
  </si>
  <si>
    <t>Male</t>
  </si>
  <si>
    <t xml:space="preserve">New South Wales </t>
  </si>
  <si>
    <t xml:space="preserve">New Zealand  </t>
  </si>
  <si>
    <t xml:space="preserve">Less than 12 months  </t>
  </si>
  <si>
    <t>2 - Working mainly in the public sector with some private</t>
  </si>
  <si>
    <t xml:space="preserve">Unable to secure a public hospital appointment in my area  </t>
  </si>
  <si>
    <t>Health reasons</t>
  </si>
  <si>
    <t>Two</t>
  </si>
  <si>
    <t>ACPSEM TEAP Trainee</t>
  </si>
  <si>
    <t>New Zealand</t>
  </si>
  <si>
    <t>Intersex</t>
  </si>
  <si>
    <t xml:space="preserve">Northern Territory </t>
  </si>
  <si>
    <t>Canada</t>
  </si>
  <si>
    <t xml:space="preserve">12 months </t>
  </si>
  <si>
    <t>3 - Working about the same amount in the public sector and private sectors</t>
  </si>
  <si>
    <t>Other (please specify)</t>
  </si>
  <si>
    <t>Family reasons</t>
  </si>
  <si>
    <t>Three</t>
  </si>
  <si>
    <t>Northern Territory</t>
  </si>
  <si>
    <t>Trans</t>
  </si>
  <si>
    <t xml:space="preserve">Queensland </t>
  </si>
  <si>
    <t>India</t>
  </si>
  <si>
    <t xml:space="preserve">18 months </t>
  </si>
  <si>
    <t xml:space="preserve">4 - Working mainly in the private sector with some public </t>
  </si>
  <si>
    <t>Lack of public hospital appointment</t>
  </si>
  <si>
    <t>Four</t>
  </si>
  <si>
    <t>Queensland</t>
  </si>
  <si>
    <t>Non-Conforming</t>
  </si>
  <si>
    <t>South Australia</t>
  </si>
  <si>
    <t>South Africa</t>
  </si>
  <si>
    <t xml:space="preserve">24 months </t>
  </si>
  <si>
    <t xml:space="preserve">5 - Working only in the private sector </t>
  </si>
  <si>
    <t>Lack of professional satisfaction</t>
  </si>
  <si>
    <t>Five</t>
  </si>
  <si>
    <t>Personal</t>
  </si>
  <si>
    <t>Tasmania</t>
  </si>
  <si>
    <t>United Kingdom</t>
  </si>
  <si>
    <t>No public practice</t>
  </si>
  <si>
    <t>Victoria</t>
  </si>
  <si>
    <t>North America</t>
  </si>
  <si>
    <t>Western Australia</t>
  </si>
  <si>
    <t>Republic of Ireland</t>
  </si>
  <si>
    <t>Centre Type</t>
  </si>
  <si>
    <t>centre_type</t>
  </si>
  <si>
    <t>Public</t>
  </si>
  <si>
    <t>Section 1: Profile of Centre</t>
  </si>
  <si>
    <t>Name of Centre</t>
  </si>
  <si>
    <t>Location of Centre</t>
  </si>
  <si>
    <t>Staff category/level</t>
  </si>
  <si>
    <t>Number of filled positions (FTEs)</t>
  </si>
  <si>
    <t>Number of vacant positions (FTEs)</t>
  </si>
  <si>
    <t>Number of individuals filling positions (Headcount)</t>
  </si>
  <si>
    <t>Permanent</t>
  </si>
  <si>
    <t>Temporary</t>
  </si>
  <si>
    <t>Total</t>
  </si>
  <si>
    <t>Headcount</t>
  </si>
  <si>
    <t>FTEs</t>
  </si>
  <si>
    <t>Reason for Leaving</t>
  </si>
  <si>
    <t>Details/Comment</t>
  </si>
  <si>
    <t>Resigned from the profession</t>
  </si>
  <si>
    <t>Retired from the profession</t>
  </si>
  <si>
    <t xml:space="preserve">(enter the number who were recruited in each row against where recruited from as applicable, </t>
  </si>
  <si>
    <t>Where recruited from</t>
  </si>
  <si>
    <t>Returning to the profession</t>
  </si>
  <si>
    <t>Year 
recruited</t>
  </si>
  <si>
    <t>Country 
recruited 
from</t>
  </si>
  <si>
    <t>Level of position currently occupied (tick one box)</t>
  </si>
  <si>
    <t>Person 1</t>
  </si>
  <si>
    <t>Person 2</t>
  </si>
  <si>
    <t>Person 3</t>
  </si>
  <si>
    <t>Person 4</t>
  </si>
  <si>
    <t>Person 5</t>
  </si>
  <si>
    <t>Person 6</t>
  </si>
  <si>
    <r>
      <t xml:space="preserve">Other </t>
    </r>
    <r>
      <rPr>
        <b/>
        <i/>
        <sz val="12"/>
        <color theme="1"/>
        <rFont val="Calibri"/>
        <family val="2"/>
        <scheme val="minor"/>
      </rPr>
      <t>(please specify)</t>
    </r>
  </si>
  <si>
    <t>TEAP Trainees</t>
  </si>
  <si>
    <t>ROMP staffing situation as at 31st December 2020</t>
  </si>
  <si>
    <t>Number that left your Centre in 2020</t>
  </si>
  <si>
    <t>Number recruited to your Centre in 2020</t>
  </si>
  <si>
    <t>Please provide details of the movement of ROMPs into and out of your Centre in 2020</t>
  </si>
  <si>
    <t>Number of ROMPs who left your Centre in 2020</t>
  </si>
  <si>
    <t>Number of ROMPs recruited in 2020</t>
  </si>
  <si>
    <t xml:space="preserve">If your Centre had ROMPs on staff as at 31st December 2020 that were recruited directly from overseas </t>
  </si>
  <si>
    <t>ROMPs recruited from overseas who is on your current staff</t>
  </si>
  <si>
    <t xml:space="preserve">(i.e. the ROMP job they had immediately prior to the ROMP job they held at your Centre was not in Australia or New Zealand), </t>
  </si>
  <si>
    <t>(please tick more than one response as appropriate)</t>
  </si>
  <si>
    <t>Remuneration</t>
  </si>
  <si>
    <t>Location of service</t>
  </si>
  <si>
    <t>Career progression</t>
  </si>
  <si>
    <t>Collegial support</t>
  </si>
  <si>
    <t>Supply of trained professional</t>
  </si>
  <si>
    <t>None</t>
  </si>
  <si>
    <t xml:space="preserve">What initiatives do you believe work well in addressing the balance </t>
  </si>
  <si>
    <t xml:space="preserve">if any, in the next five years do you think will have an impact on the </t>
  </si>
  <si>
    <t>Section 2: About ROMPs who worked at your centre in 2020</t>
  </si>
  <si>
    <r>
      <t xml:space="preserve">Increase the number of FTE </t>
    </r>
    <r>
      <rPr>
        <i/>
        <sz val="12"/>
        <color theme="1"/>
        <rFont val="Calibri"/>
        <family val="2"/>
        <scheme val="minor"/>
      </rPr>
      <t>(please describe additional positions and reason for expansion)</t>
    </r>
  </si>
  <si>
    <r>
      <t xml:space="preserve">Decrease the number of FTE </t>
    </r>
    <r>
      <rPr>
        <i/>
        <sz val="12"/>
        <color theme="1"/>
        <rFont val="Calibri"/>
        <family val="2"/>
        <scheme val="minor"/>
      </rPr>
      <t>(please describe the positions to be reduced and reason for reduction)</t>
    </r>
  </si>
  <si>
    <r>
      <t xml:space="preserve">Training requirements </t>
    </r>
    <r>
      <rPr>
        <i/>
        <sz val="12"/>
        <color theme="1"/>
        <rFont val="Calibri"/>
        <family val="2"/>
        <scheme val="minor"/>
      </rPr>
      <t>(i.e. length of training)</t>
    </r>
  </si>
  <si>
    <r>
      <t xml:space="preserve">Other </t>
    </r>
    <r>
      <rPr>
        <i/>
        <sz val="12"/>
        <color theme="1"/>
        <rFont val="Calibri"/>
        <family val="2"/>
        <scheme val="minor"/>
      </rPr>
      <t>(please specify)</t>
    </r>
  </si>
  <si>
    <r>
      <t xml:space="preserve">What practice changes </t>
    </r>
    <r>
      <rPr>
        <b/>
        <i/>
        <sz val="12"/>
        <color theme="1"/>
        <rFont val="Calibri"/>
        <family val="2"/>
        <scheme val="minor"/>
      </rPr>
      <t>(e.g. includes technology changes, service model changes, etc.),</t>
    </r>
    <r>
      <rPr>
        <b/>
        <sz val="12"/>
        <color theme="1"/>
        <rFont val="Calibri"/>
        <family val="2"/>
        <scheme val="minor"/>
      </rPr>
      <t xml:space="preserve"> </t>
    </r>
  </si>
  <si>
    <t>to change your current ROMPs workforce profile?</t>
  </si>
  <si>
    <t>Section 4: ROMPs workforce planning at your centre</t>
  </si>
  <si>
    <t xml:space="preserve">What are the main issues, if any, that make it difficult to recruit ROMPs to your centre? </t>
  </si>
  <si>
    <t xml:space="preserve">What are the main issues, if any, that make it difficult to retain ROMPs at your centre? </t>
  </si>
  <si>
    <t xml:space="preserve">What plans, if any, does your centre have, over the next 12 months, </t>
  </si>
  <si>
    <t>No plan to change</t>
  </si>
  <si>
    <t>between demand and supply for the ROMP workforce?</t>
  </si>
  <si>
    <t>ROMP workload and/or ROMP workforce?</t>
  </si>
  <si>
    <t>Section 3: ROMP standard hours at your centre in 2020</t>
  </si>
  <si>
    <t>Other staff notes</t>
  </si>
  <si>
    <t>Not RT treatment related</t>
  </si>
  <si>
    <t>Remove shading and make text white (for our use only)</t>
  </si>
  <si>
    <t>cases</t>
  </si>
  <si>
    <t>If you selected other, please specify below</t>
  </si>
  <si>
    <t>SABR simple - (Eg. Bony met)</t>
  </si>
  <si>
    <t>SABR complex - (Eg. SABR lung with motion mgmt)</t>
  </si>
  <si>
    <t>SRS - (Eg. Single fraction, or cones, or mult-met)</t>
  </si>
  <si>
    <t>Adaptive RT - (Daily adaptive)</t>
  </si>
  <si>
    <t>Advice / measurements for implanted devices - (Eg. Pacemakers, neurostimulators, prostheses)</t>
  </si>
  <si>
    <t>Minutes</t>
  </si>
  <si>
    <t>Total Minutes per case</t>
  </si>
  <si>
    <t>Workshop (patient accessories, devices, Including 3D printers, etc)</t>
  </si>
  <si>
    <t>ANNUAL Allocation</t>
  </si>
  <si>
    <t>FTE %</t>
  </si>
  <si>
    <t>R&amp;V network/OIS</t>
  </si>
  <si>
    <t>Image processing and registration systems</t>
  </si>
  <si>
    <t>Independent dose verification systems</t>
  </si>
  <si>
    <t>Research</t>
  </si>
  <si>
    <t>Simple insertion of applicator or mould placement without image guidance (volume study)</t>
  </si>
  <si>
    <t>Intermediate insertion of intracavitary applicator without image guidance (incl theatre time)</t>
  </si>
  <si>
    <t>Complex insertion of intracavitary or endocavity or intraluminal or endovascular applicators with image guidance  (incl theatre time)</t>
  </si>
  <si>
    <t>Complex insertion of hybrid intracavitary and interstitial or multi-catheter applicators, which contain multiple catheters encased in a single device  (incl theatre time)</t>
  </si>
  <si>
    <t>Equipment QA</t>
  </si>
  <si>
    <t>EBRT</t>
  </si>
  <si>
    <t>Clinical development</t>
  </si>
  <si>
    <t>GUIDELINES FOR COMPLETION</t>
  </si>
  <si>
    <t xml:space="preserve">The survey is targeted at both public and private centres that provide radiation oncology services.  </t>
  </si>
  <si>
    <t xml:space="preserve">Sections 2, 3 and 5 require data to be extracted from your centre's data systems (i.e. service provision data and workforce data) is likely best completed by the head of service, the business manager or equivalent person.  </t>
  </si>
  <si>
    <r>
      <t xml:space="preserve">Please complete this Microsoft Excel version of the survey.  If you have received a paper version of this survey and would like an electronic version, please contact </t>
    </r>
    <r>
      <rPr>
        <b/>
        <sz val="11"/>
        <color theme="1"/>
        <rFont val="Calibri"/>
        <family val="2"/>
        <scheme val="minor"/>
      </rPr>
      <t>ACPSEM contact.</t>
    </r>
  </si>
  <si>
    <r>
      <t xml:space="preserve">Once completed email to </t>
    </r>
    <r>
      <rPr>
        <b/>
        <sz val="11"/>
        <color theme="1"/>
        <rFont val="Calibri"/>
        <family val="2"/>
        <scheme val="minor"/>
      </rPr>
      <t>ACPSEM email address</t>
    </r>
    <r>
      <rPr>
        <sz val="11"/>
        <color theme="1"/>
        <rFont val="Calibri"/>
        <family val="2"/>
        <scheme val="minor"/>
      </rPr>
      <t xml:space="preserve"> by [date here]</t>
    </r>
  </si>
  <si>
    <t>Data management systems</t>
  </si>
  <si>
    <t>units</t>
  </si>
  <si>
    <t>DAILY 
QA (minutes per day)</t>
  </si>
  <si>
    <t>FORTNIGHTLY QA (minutes per fortnight)</t>
  </si>
  <si>
    <t>MONTHLY
 QA (minutes per month)</t>
  </si>
  <si>
    <t>ANNUAL
 QA (minutes per year)</t>
  </si>
  <si>
    <t>ANNUAL maintenance / repair work (minutes per year)</t>
  </si>
  <si>
    <t>ANNUAL acceptance/ commissioning (minutes per year)</t>
  </si>
  <si>
    <t>Notes/comments</t>
  </si>
  <si>
    <t>QA Technique</t>
  </si>
  <si>
    <t>Phantom</t>
  </si>
  <si>
    <t>Calculation</t>
  </si>
  <si>
    <t>Private</t>
  </si>
  <si>
    <t>Networked status</t>
  </si>
  <si>
    <t>Stand-alone</t>
  </si>
  <si>
    <t>Networked</t>
  </si>
  <si>
    <t>network</t>
  </si>
  <si>
    <t>If you have selected 'networked', please describe the extent of networking (physics teams, systems, processes)</t>
  </si>
  <si>
    <t>Public-private Partnership</t>
  </si>
  <si>
    <t>Does your Centre have external (e.g academic institution, MSc, Phd) research affiliations?</t>
  </si>
  <si>
    <t>ROMPs not on any Register</t>
  </si>
  <si>
    <t>ROMPs not on ACPSEM Register but on an alternate Register</t>
  </si>
  <si>
    <t>TEAP Trainees - MSc enrolled and pre-clinical</t>
  </si>
  <si>
    <t>TEAP Trainees - Clinical Year 1</t>
  </si>
  <si>
    <t>TEAP Trainees - Clinical Year 2</t>
  </si>
  <si>
    <t>TEAP Trainees - Clinical Year 3+</t>
  </si>
  <si>
    <t>Other (e.g. physics technicians, associate physicists)</t>
  </si>
  <si>
    <t>Another job in the same state / province</t>
  </si>
  <si>
    <r>
      <t xml:space="preserve">Another job overseas - outside Australia / New Zealand </t>
    </r>
    <r>
      <rPr>
        <b/>
        <i/>
        <sz val="12"/>
        <color theme="1"/>
        <rFont val="Calibri"/>
        <family val="2"/>
        <scheme val="minor"/>
      </rPr>
      <t>(specify country(ies))</t>
    </r>
  </si>
  <si>
    <r>
      <t xml:space="preserve">Another job interstate - within Australia / New Zealand </t>
    </r>
    <r>
      <rPr>
        <b/>
        <i/>
        <sz val="12"/>
        <color theme="1"/>
        <rFont val="Calibri"/>
        <family val="2"/>
        <scheme val="minor"/>
      </rPr>
      <t>(specify state / province)</t>
    </r>
  </si>
  <si>
    <t>The same state / province</t>
  </si>
  <si>
    <r>
      <t xml:space="preserve">Interstate - within Australia / New Zealand </t>
    </r>
    <r>
      <rPr>
        <b/>
        <i/>
        <sz val="12"/>
        <color theme="1"/>
        <rFont val="Calibri"/>
        <family val="2"/>
        <scheme val="minor"/>
      </rPr>
      <t>(specify state / province)</t>
    </r>
  </si>
  <si>
    <r>
      <t xml:space="preserve">Overseas - outside Australia / New Zealand </t>
    </r>
    <r>
      <rPr>
        <b/>
        <i/>
        <sz val="12"/>
        <color theme="1"/>
        <rFont val="Calibri"/>
        <family val="2"/>
        <scheme val="minor"/>
      </rPr>
      <t>(specify country(ies))</t>
    </r>
  </si>
  <si>
    <t>please provide the following details for each ROMP. (complete one row for each ROMP recruited from overseas)</t>
  </si>
  <si>
    <t>ROMP 
(registered)</t>
  </si>
  <si>
    <t>ROMP (unregistered)</t>
  </si>
  <si>
    <t>Annual leave (working days)</t>
  </si>
  <si>
    <t>Public Holidays</t>
  </si>
  <si>
    <t>Conference and study leave days</t>
  </si>
  <si>
    <t>ROMPs registered</t>
  </si>
  <si>
    <t>Working hours per day *</t>
  </si>
  <si>
    <t>* Please factor in shift patterns such as nine-day fortnights</t>
  </si>
  <si>
    <t>Working days per week *</t>
  </si>
  <si>
    <t>Other leave days (incl RDOs) ^</t>
  </si>
  <si>
    <t>^ Should be exclusive of any shift patterns incoporated above</t>
  </si>
  <si>
    <t>Other ROMPs unregistered</t>
  </si>
  <si>
    <t>ROMP Standard Hours Summary</t>
  </si>
  <si>
    <t>Patient QA technique and other notes and comments</t>
  </si>
  <si>
    <t>Note: Please select 'Networked' only if your facility shares people, systems or processes with one or more other facilities</t>
  </si>
  <si>
    <t>Clinical Yr 1</t>
  </si>
  <si>
    <t>Clinical Yr 2</t>
  </si>
  <si>
    <t>Clinical Yr 3+</t>
  </si>
  <si>
    <t>MSc/pre-clinical</t>
  </si>
  <si>
    <t>Proportion of clinical time</t>
  </si>
  <si>
    <t>Standard clinical ROMP hours</t>
  </si>
  <si>
    <t>Eg. RO registrar lectures/tuturials, CPD sessions for RT teams</t>
  </si>
  <si>
    <t>Specific investigations not specified in ROMP utilisation</t>
  </si>
  <si>
    <t>Guidance by Section:</t>
  </si>
  <si>
    <t>This part of the Survey asks basic information about your centre as well as asking about your centre's 'networked'</t>
  </si>
  <si>
    <t xml:space="preserve">status and research affiliations.  Networked centres are those that share at least some feature of their human </t>
  </si>
  <si>
    <t>resources, systems or processes with at least one other centre, which benefits all centres within the network.</t>
  </si>
  <si>
    <t>Research affiliations relate to formal agreements or arrangements with external institutions or organisations that</t>
  </si>
  <si>
    <t>This section asks about ROMP staffing in the 2020 calendar year including details about filled and vacant positions</t>
  </si>
  <si>
    <t>as at 31st December 2020.  This section also asks about staff that started during 2020 and those who left.</t>
  </si>
  <si>
    <t>This part of the Survey establishes the accepted norm for standard working hours by role at your centre.  This</t>
  </si>
  <si>
    <t>information is used to estimate the number of Registered ROMPs that would be needed to perform a given volume</t>
  </si>
  <si>
    <t>administration and clinical development.</t>
  </si>
  <si>
    <t xml:space="preserve">of clinical activity, while allowing for a realistic amount of time for essential non-clinical activities such as research, </t>
  </si>
  <si>
    <t>Section 4 - Workforce planning at your centre</t>
  </si>
  <si>
    <t>Section 2 - About ROMPs at your centre</t>
  </si>
  <si>
    <t xml:space="preserve">profile and asks about particular challenges in attracting and retaining your workforce.  The section also asks </t>
  </si>
  <si>
    <t>for your thoughts about the future impact technology changes.</t>
  </si>
  <si>
    <t>Section 1 - Centre profile</t>
  </si>
  <si>
    <t>Section 3 - ROMP standard hours</t>
  </si>
  <si>
    <t>Section 5 - ROMP utilisation</t>
  </si>
  <si>
    <t>This is the most detailed section of the survey.  Many of the columns and rows may be off-screen when you open the</t>
  </si>
  <si>
    <t xml:space="preserve">sheet.  A screenshot of the whole sheet is provided below with call-outs to help orient you to the layout and what </t>
  </si>
  <si>
    <t>information is expected in each section:</t>
  </si>
  <si>
    <t>This section of the survey collects largely qualitative information about your centre's plans to change its workforce</t>
  </si>
  <si>
    <t>Volume of cases (2020)</t>
  </si>
  <si>
    <t/>
  </si>
  <si>
    <t>Equipment unit count at 31st Dec 2020</t>
  </si>
  <si>
    <t xml:space="preserve"> *please use estimates if this activity has not yet occurred</t>
  </si>
  <si>
    <t>have an impact on the research agenda of your centre.</t>
  </si>
  <si>
    <t>Notes/comments.  Please indicate how many months your centre has operated items of equipment that have not been in operation for the whole of 2020</t>
  </si>
  <si>
    <t>Post-qualification experience</t>
  </si>
  <si>
    <t>1-2 Years</t>
  </si>
  <si>
    <t>3-5 Years</t>
  </si>
  <si>
    <t>6-10 Years</t>
  </si>
  <si>
    <t>11 Years+</t>
  </si>
  <si>
    <t>Please categorise your ROMPs according to their years of experience</t>
  </si>
  <si>
    <t>Experience profile of ROMPs (all categories)</t>
  </si>
  <si>
    <t>Would increasing the ROMP workforce increase radiation safety in your clinic? Please provide details if appropriate</t>
  </si>
  <si>
    <t>Volumes</t>
  </si>
  <si>
    <t>Activity - Case Based</t>
  </si>
  <si>
    <t>Brachytherapy</t>
  </si>
  <si>
    <t>Activity - Unit based</t>
  </si>
  <si>
    <t xml:space="preserve">Actual/anticipated* minutes per specified time-frame per unit - 2020 </t>
  </si>
  <si>
    <t>Notes</t>
  </si>
  <si>
    <t>Brachy Eye Plaques</t>
  </si>
  <si>
    <t>Other equipment (please specify)</t>
  </si>
  <si>
    <t>Co 60 - MV single energy</t>
  </si>
  <si>
    <t>Comments</t>
  </si>
  <si>
    <t>Workplace/workforce-profile attractiveness</t>
  </si>
  <si>
    <t>Other (specify in notes)</t>
  </si>
  <si>
    <t>Comprehensive (specify details in notes)</t>
  </si>
  <si>
    <t>Automated</t>
  </si>
  <si>
    <t>Treatment Planning/ Checking Technique</t>
  </si>
  <si>
    <t>If you answered 'Yes' to Question 6, how many organisations do you collaborate with?</t>
  </si>
  <si>
    <t>If you answered 'Yes' to Question 6, please describe the nature and extent of your research affiliations</t>
  </si>
  <si>
    <t>5 ROMP Utilisation</t>
  </si>
  <si>
    <t>Sum.28.3</t>
  </si>
  <si>
    <t>Summary</t>
  </si>
  <si>
    <t>ROMPNonClinicalFTE</t>
  </si>
  <si>
    <t>Sum.28.2</t>
  </si>
  <si>
    <t>ROMPClinicialFTE</t>
  </si>
  <si>
    <t>Sum.28.1</t>
  </si>
  <si>
    <t>ROMPFTE</t>
  </si>
  <si>
    <t>String</t>
  </si>
  <si>
    <t>28.66.10</t>
  </si>
  <si>
    <t>EquipOtherNotes</t>
  </si>
  <si>
    <t>28.66.9</t>
  </si>
  <si>
    <t>Ann_FTE</t>
  </si>
  <si>
    <t>EquipOtherTotalFTE</t>
  </si>
  <si>
    <t>28.66.8</t>
  </si>
  <si>
    <t>Equip_Minutes</t>
  </si>
  <si>
    <t>EquipOtherTotalMin</t>
  </si>
  <si>
    <t>Numeric</t>
  </si>
  <si>
    <t>28.66.7</t>
  </si>
  <si>
    <t>EquipOtherAnnAccptMin</t>
  </si>
  <si>
    <t>28.66.6</t>
  </si>
  <si>
    <t>EquipOtherAnnMainMin</t>
  </si>
  <si>
    <t>28.66.5</t>
  </si>
  <si>
    <t>EquipOtherAnnQAMin</t>
  </si>
  <si>
    <t>28.66.4</t>
  </si>
  <si>
    <t>EquipOtherMonQAMin</t>
  </si>
  <si>
    <t>28.66.3</t>
  </si>
  <si>
    <t>EquipOtherFortQAMin</t>
  </si>
  <si>
    <t>28.66.2</t>
  </si>
  <si>
    <t>EquipOtherDailyQAMin</t>
  </si>
  <si>
    <t>28.66.1</t>
  </si>
  <si>
    <t>Count</t>
  </si>
  <si>
    <t>EquipOtherCount</t>
  </si>
  <si>
    <t>28.65.10</t>
  </si>
  <si>
    <t>EquipSRTNotes</t>
  </si>
  <si>
    <t>28.65.9</t>
  </si>
  <si>
    <t>EquipSRTTotalFTE</t>
  </si>
  <si>
    <t>28.65.8</t>
  </si>
  <si>
    <t>EquipSRTTotalMin</t>
  </si>
  <si>
    <t>28.65.7</t>
  </si>
  <si>
    <t>EquipSRTAnnAccptMin</t>
  </si>
  <si>
    <t>28.65.6</t>
  </si>
  <si>
    <t>EquipSRTAnnMainMin</t>
  </si>
  <si>
    <t>28.65.5</t>
  </si>
  <si>
    <t>EquipSRTAnnQAMin</t>
  </si>
  <si>
    <t>28.65.4</t>
  </si>
  <si>
    <t>EquipSRTMonQAMin</t>
  </si>
  <si>
    <t>28.65.3</t>
  </si>
  <si>
    <t>EquipSRTFortQAMin</t>
  </si>
  <si>
    <t>28.65.2</t>
  </si>
  <si>
    <t>EquipSRTDailyQAMin</t>
  </si>
  <si>
    <t>28.65.1</t>
  </si>
  <si>
    <t>EquipSRTCount</t>
  </si>
  <si>
    <t>28.64.10</t>
  </si>
  <si>
    <t>EquipWorkshopNotes</t>
  </si>
  <si>
    <t>28.64.9</t>
  </si>
  <si>
    <t>EquipWorkshopTotalFTE</t>
  </si>
  <si>
    <t>28.64.8</t>
  </si>
  <si>
    <t>EquipWorkshopTotalMin</t>
  </si>
  <si>
    <t>28.64.7</t>
  </si>
  <si>
    <t>EquipWorkshopAnnAccptMin</t>
  </si>
  <si>
    <t>28.64.6</t>
  </si>
  <si>
    <t>EquipWorkshopAnnMainMin</t>
  </si>
  <si>
    <t>28.64.5</t>
  </si>
  <si>
    <t>EquipWorkshopAnnQAMin</t>
  </si>
  <si>
    <t>28.64.4</t>
  </si>
  <si>
    <t>EquipWorkshopMonQAMin</t>
  </si>
  <si>
    <t>28.64.3</t>
  </si>
  <si>
    <t>EquipWorkshopFortQAMin</t>
  </si>
  <si>
    <t>28.64.2</t>
  </si>
  <si>
    <t>EquipWorkshopDailyQAMin</t>
  </si>
  <si>
    <t>28.64.1</t>
  </si>
  <si>
    <t>EquipWorkshopCount</t>
  </si>
  <si>
    <t>28.63.10</t>
  </si>
  <si>
    <t>EquipBlockCutNotes</t>
  </si>
  <si>
    <t>28.63.9</t>
  </si>
  <si>
    <t>EquipBlockCutTotalFTE</t>
  </si>
  <si>
    <t>28.63.8</t>
  </si>
  <si>
    <t>EquipBlockCutTotalMin</t>
  </si>
  <si>
    <t>28.63.7</t>
  </si>
  <si>
    <t>EquipBlockCutAnnAccptMin</t>
  </si>
  <si>
    <t>28.63.6</t>
  </si>
  <si>
    <t>EquipBlockCutAnnMainMin</t>
  </si>
  <si>
    <t>28.63.5</t>
  </si>
  <si>
    <t>EquipBlockCutAnnQAMin</t>
  </si>
  <si>
    <t>28.63.4</t>
  </si>
  <si>
    <t>EquipBlockCutMonQAMin</t>
  </si>
  <si>
    <t>28.63.3</t>
  </si>
  <si>
    <t>EquipBlockCutFortQAMin</t>
  </si>
  <si>
    <t>28.63.2</t>
  </si>
  <si>
    <t>EquipBlockCutDailyQAMin</t>
  </si>
  <si>
    <t>28.63.1</t>
  </si>
  <si>
    <t>EquipBlockCutCount</t>
  </si>
  <si>
    <t>28.62.10</t>
  </si>
  <si>
    <t>EquipInvivoDosNotes</t>
  </si>
  <si>
    <t>28.62.9</t>
  </si>
  <si>
    <t>EquipInvivoDosTotalFTE</t>
  </si>
  <si>
    <t>28.62.8</t>
  </si>
  <si>
    <t>EquipInvivoDosTotalMin</t>
  </si>
  <si>
    <t>28.62.7</t>
  </si>
  <si>
    <t>EquipInvivoDosAnnAccptMin</t>
  </si>
  <si>
    <t>28.62.6</t>
  </si>
  <si>
    <t>EquipInvivoDosAnnMainMin</t>
  </si>
  <si>
    <t>28.62.5</t>
  </si>
  <si>
    <t>EquipInvivoDosAnnQAMin</t>
  </si>
  <si>
    <t>28.62.4</t>
  </si>
  <si>
    <t>EquipInvivoDosMonQAMin</t>
  </si>
  <si>
    <t>28.62.3</t>
  </si>
  <si>
    <t>EquipInvivoDosFortQAMin</t>
  </si>
  <si>
    <t>28.62.2</t>
  </si>
  <si>
    <t>EquipInvivoDosDailyQAMin</t>
  </si>
  <si>
    <t>28.62.1</t>
  </si>
  <si>
    <t>EquipInvivoDosCount</t>
  </si>
  <si>
    <t>28.61.10</t>
  </si>
  <si>
    <t>EquipSurveyNotes</t>
  </si>
  <si>
    <t>28.61.9</t>
  </si>
  <si>
    <t>EquipSurveyTotalFTE</t>
  </si>
  <si>
    <t>28.61.8</t>
  </si>
  <si>
    <t>EquipSurveyTotalMin</t>
  </si>
  <si>
    <t>28.61.7</t>
  </si>
  <si>
    <t>EquipSurveyAnnAccptMin</t>
  </si>
  <si>
    <t>28.61.6</t>
  </si>
  <si>
    <t>EquipSurveyAnnMainMin</t>
  </si>
  <si>
    <t>28.61.5</t>
  </si>
  <si>
    <t>EquipSurveyAnnQAMin</t>
  </si>
  <si>
    <t>28.61.4</t>
  </si>
  <si>
    <t>EquipSurveyMonQAMin</t>
  </si>
  <si>
    <t>28.61.3</t>
  </si>
  <si>
    <t>EquipSurveyFortQAMin</t>
  </si>
  <si>
    <t>28.61.2</t>
  </si>
  <si>
    <t>EquipSurveyDailyQAMin</t>
  </si>
  <si>
    <t>28.61.1</t>
  </si>
  <si>
    <t>count</t>
  </si>
  <si>
    <t>EquipSurveyCount</t>
  </si>
  <si>
    <t>28.60.10</t>
  </si>
  <si>
    <t>EquipRelDoseNotes</t>
  </si>
  <si>
    <t>28.60.9</t>
  </si>
  <si>
    <t>EquipRelDoseTotalFTE</t>
  </si>
  <si>
    <t>28.60.8</t>
  </si>
  <si>
    <t>EquipRelDoseTotalMin</t>
  </si>
  <si>
    <t>28.60.7</t>
  </si>
  <si>
    <t>EquipRelDoseAnnAccptMin</t>
  </si>
  <si>
    <t>28.60.6</t>
  </si>
  <si>
    <t>EquipRelDoseAnnMainMin</t>
  </si>
  <si>
    <t>28.60.5</t>
  </si>
  <si>
    <t>EquipRelDoseAnnQAMin</t>
  </si>
  <si>
    <t>28.60.4</t>
  </si>
  <si>
    <t>EquipRelDoseMonQAMin</t>
  </si>
  <si>
    <t>28.60.3</t>
  </si>
  <si>
    <t>EquipRelDoseFortQAMin</t>
  </si>
  <si>
    <t>28.60.2</t>
  </si>
  <si>
    <t>EquipRelDoseDailyQAMin</t>
  </si>
  <si>
    <t>28.60.1</t>
  </si>
  <si>
    <t>EquipRelDoseCount</t>
  </si>
  <si>
    <t>28.59.10</t>
  </si>
  <si>
    <t>EquipAbsDoseNotes</t>
  </si>
  <si>
    <t>28.59.9</t>
  </si>
  <si>
    <t>EquipAbsDoseTotalFTE</t>
  </si>
  <si>
    <t>28.59.8</t>
  </si>
  <si>
    <t>EquipAbsDoseTotalMin</t>
  </si>
  <si>
    <t>28.59.7</t>
  </si>
  <si>
    <t>EquipAbsDoseAnnAccptMin</t>
  </si>
  <si>
    <t>28.59.6</t>
  </si>
  <si>
    <t>EquipAbsDoseAnnMainMin</t>
  </si>
  <si>
    <t>28.59.5</t>
  </si>
  <si>
    <t>EquipAbsDoseAnnQAMin</t>
  </si>
  <si>
    <t>28.59.4</t>
  </si>
  <si>
    <t>EquipAbsDoseMonQAMin</t>
  </si>
  <si>
    <t>28.59.3</t>
  </si>
  <si>
    <t>EquipAbsDoseFortQAMin</t>
  </si>
  <si>
    <t>28.59.2</t>
  </si>
  <si>
    <t>EquipAbsDoseDailyQAMin</t>
  </si>
  <si>
    <t>28.59.1</t>
  </si>
  <si>
    <t>EquipAbsDoseCount</t>
  </si>
  <si>
    <t>28.58.10</t>
  </si>
  <si>
    <t>EquipDoseVerNotes</t>
  </si>
  <si>
    <t>28.58.9</t>
  </si>
  <si>
    <t>EquipDoseVerTotalFTE</t>
  </si>
  <si>
    <t>28.58.8</t>
  </si>
  <si>
    <t>EquipDoseVerTotalMin</t>
  </si>
  <si>
    <t>28.58.7</t>
  </si>
  <si>
    <t>EquipDoseVerAnnAccptMin</t>
  </si>
  <si>
    <t>28.58.6</t>
  </si>
  <si>
    <t>EquipDoseVerAnnMainMin</t>
  </si>
  <si>
    <t>28.58.5</t>
  </si>
  <si>
    <t>EquipDoseVerAnnQAMin</t>
  </si>
  <si>
    <t>28.58.4</t>
  </si>
  <si>
    <t>EquipDoseVerMonQAMin</t>
  </si>
  <si>
    <t>28.58.3</t>
  </si>
  <si>
    <t>EquipDoseVerFortQAMin</t>
  </si>
  <si>
    <t>28.58.2</t>
  </si>
  <si>
    <t>EquipDoseVerDailyQAMin</t>
  </si>
  <si>
    <t>28.58.1</t>
  </si>
  <si>
    <t>EquipDoseVerCount</t>
  </si>
  <si>
    <t>28.57.10</t>
  </si>
  <si>
    <t>EquipImageProNotes</t>
  </si>
  <si>
    <t>28.57.9</t>
  </si>
  <si>
    <t>EquipImageProTotalFTE</t>
  </si>
  <si>
    <t>28.57.8</t>
  </si>
  <si>
    <t>EquipImageProTotalMin</t>
  </si>
  <si>
    <t>28.57.7</t>
  </si>
  <si>
    <t>EquipImageProAnnAccptMin</t>
  </si>
  <si>
    <t>28.57.6</t>
  </si>
  <si>
    <t>EquipImageProAnnMainMin</t>
  </si>
  <si>
    <t>28.57.5</t>
  </si>
  <si>
    <t>EquipImageProAnnQAMin</t>
  </si>
  <si>
    <t>28.57.4</t>
  </si>
  <si>
    <t>EquipImageProMonQAMin</t>
  </si>
  <si>
    <t>28.57.3</t>
  </si>
  <si>
    <t>EquipImageProFortQAMin</t>
  </si>
  <si>
    <t>28.57.2</t>
  </si>
  <si>
    <t>EquipImageProDailyQAMin</t>
  </si>
  <si>
    <t>28.57.1</t>
  </si>
  <si>
    <t>EquipImageProCount</t>
  </si>
  <si>
    <t>28.56.10</t>
  </si>
  <si>
    <t>EquipDMSNotes</t>
  </si>
  <si>
    <t>28.56.9</t>
  </si>
  <si>
    <t>EquipDMSTotalFTE</t>
  </si>
  <si>
    <t>28.56.8</t>
  </si>
  <si>
    <t>EquipDMSTotalMin</t>
  </si>
  <si>
    <t>28.56.7</t>
  </si>
  <si>
    <t>EquipDMSAnnAccptMin</t>
  </si>
  <si>
    <t>28.56.6</t>
  </si>
  <si>
    <t>EquipDMSAnnMainMin</t>
  </si>
  <si>
    <t>28.56.5</t>
  </si>
  <si>
    <t>EquipDMSAnnQAMin</t>
  </si>
  <si>
    <t>28.56.4</t>
  </si>
  <si>
    <t>EquipDMSMonQAMin</t>
  </si>
  <si>
    <t>28.56.3</t>
  </si>
  <si>
    <t>EquipDMSFortQAMin</t>
  </si>
  <si>
    <t>28.56.2</t>
  </si>
  <si>
    <t>EquipDMSDailyQAMin</t>
  </si>
  <si>
    <t>28.56.1</t>
  </si>
  <si>
    <t>EquipDMSCount</t>
  </si>
  <si>
    <t>28.55.10</t>
  </si>
  <si>
    <t>EquipRVNetNotes</t>
  </si>
  <si>
    <t>28.55.9</t>
  </si>
  <si>
    <t>EquipRVNetTotalFTE</t>
  </si>
  <si>
    <t>28.55.8</t>
  </si>
  <si>
    <t>EquipRVNetTotalMin</t>
  </si>
  <si>
    <t>28.55.7</t>
  </si>
  <si>
    <t>EquipRVNetAnnAccptMin</t>
  </si>
  <si>
    <t>28.55.6</t>
  </si>
  <si>
    <t>EquipRVNetAnnMainMin</t>
  </si>
  <si>
    <t>28.55.5</t>
  </si>
  <si>
    <t>EquipRVNetAnnQAMin</t>
  </si>
  <si>
    <t>28.55.4</t>
  </si>
  <si>
    <t>EquipRVNetMonQAMin</t>
  </si>
  <si>
    <t>28.55.3</t>
  </si>
  <si>
    <t>EquipRVNetFortQAMin</t>
  </si>
  <si>
    <t>28.55.2</t>
  </si>
  <si>
    <t>EquipRVNetDailyQAMin</t>
  </si>
  <si>
    <t>28.55.1</t>
  </si>
  <si>
    <t>EquipRVNetCount</t>
  </si>
  <si>
    <t>28.54.10</t>
  </si>
  <si>
    <t>EquipMRICTNotes</t>
  </si>
  <si>
    <t>28.54.9</t>
  </si>
  <si>
    <t>EquipMRICTTotalFTE</t>
  </si>
  <si>
    <t>28.54.8</t>
  </si>
  <si>
    <t>EquipMRICTTotalMin</t>
  </si>
  <si>
    <t>28.54.7</t>
  </si>
  <si>
    <t>EquipMRICTAnnAccptMin</t>
  </si>
  <si>
    <t>28.54.6</t>
  </si>
  <si>
    <t>EquipMRICTAnnMainMin</t>
  </si>
  <si>
    <t>28.54.5</t>
  </si>
  <si>
    <t>EquipMRICTAnnQAMin</t>
  </si>
  <si>
    <t>28.54.4</t>
  </si>
  <si>
    <t>EquipMRICTMonQAMin</t>
  </si>
  <si>
    <t>28.54.3</t>
  </si>
  <si>
    <t>EquipMRICTFortQAMin</t>
  </si>
  <si>
    <t>28.54.2</t>
  </si>
  <si>
    <t>EquipMRICTDailyQAMin</t>
  </si>
  <si>
    <t>28.54.1</t>
  </si>
  <si>
    <t>EquipMRICTCount</t>
  </si>
  <si>
    <t>28.53.10</t>
  </si>
  <si>
    <t>Equip4DNotes</t>
  </si>
  <si>
    <t>28.53.9</t>
  </si>
  <si>
    <t>Equip4DTotalFTE</t>
  </si>
  <si>
    <t>28.53.8</t>
  </si>
  <si>
    <t>Equip4DTotalMin</t>
  </si>
  <si>
    <t>28.53.7</t>
  </si>
  <si>
    <t>Equip4DAnnAccptMin</t>
  </si>
  <si>
    <t>28.53.6</t>
  </si>
  <si>
    <t>Equip4DAnnMainMin</t>
  </si>
  <si>
    <t>28.53.5</t>
  </si>
  <si>
    <t>Equip4DAnnQAMin</t>
  </si>
  <si>
    <t>28.53.4</t>
  </si>
  <si>
    <t>Equip4DMonQAMin</t>
  </si>
  <si>
    <t>28.53.3</t>
  </si>
  <si>
    <t>Equip4DFortQAMin</t>
  </si>
  <si>
    <t>28.53.2</t>
  </si>
  <si>
    <t>Equip4DDailyQAMin</t>
  </si>
  <si>
    <t>28.53.1</t>
  </si>
  <si>
    <t>Equip4DCount</t>
  </si>
  <si>
    <t>28.52.10</t>
  </si>
  <si>
    <t>Equip3DNotes</t>
  </si>
  <si>
    <t>28.52.9</t>
  </si>
  <si>
    <t>Equip3DTotalFTE</t>
  </si>
  <si>
    <t>28.52.8</t>
  </si>
  <si>
    <t>Equip3DTotalMin</t>
  </si>
  <si>
    <t>28.52.7</t>
  </si>
  <si>
    <t>Equip3DAnnAccptMin</t>
  </si>
  <si>
    <t>28.52.6</t>
  </si>
  <si>
    <t>Equip3DAnnMainMin</t>
  </si>
  <si>
    <t>28.52.5</t>
  </si>
  <si>
    <t>Equip3DAnnQAMin</t>
  </si>
  <si>
    <t>28.52.4</t>
  </si>
  <si>
    <t>Equip3DMonQAMin</t>
  </si>
  <si>
    <t>28.52.3</t>
  </si>
  <si>
    <t>Equip3DFortQAMin</t>
  </si>
  <si>
    <t>28.52.2</t>
  </si>
  <si>
    <t>Equip3DDailyQAMin</t>
  </si>
  <si>
    <t>28.52.1</t>
  </si>
  <si>
    <t>Equip3DCount</t>
  </si>
  <si>
    <t>28.51.10</t>
  </si>
  <si>
    <t>Equip2DNotes</t>
  </si>
  <si>
    <t>28.51.9</t>
  </si>
  <si>
    <t>Equip2DTotalFTE</t>
  </si>
  <si>
    <t>28.51.8</t>
  </si>
  <si>
    <t>Equip2DTotalMin</t>
  </si>
  <si>
    <t>28.51.7</t>
  </si>
  <si>
    <t>Equip2DAnnAccptMin</t>
  </si>
  <si>
    <t>28.51.6</t>
  </si>
  <si>
    <t>Equip2DAnnMainMin</t>
  </si>
  <si>
    <t>28.51.5</t>
  </si>
  <si>
    <t>Equip2DAnnQAMin</t>
  </si>
  <si>
    <t>28.51.4</t>
  </si>
  <si>
    <t>Equip2DMonQAMin</t>
  </si>
  <si>
    <t>28.51.3</t>
  </si>
  <si>
    <t>Equip2DFortQAMin</t>
  </si>
  <si>
    <t>28.51.2</t>
  </si>
  <si>
    <t>Equip2DDailyQAMin</t>
  </si>
  <si>
    <t>28.51.1</t>
  </si>
  <si>
    <t>Equip2DCount</t>
  </si>
  <si>
    <t>28.50.10</t>
  </si>
  <si>
    <t>EquipEPIDNotes</t>
  </si>
  <si>
    <t>28.50.9</t>
  </si>
  <si>
    <t>EquipEPIDTotalFTE</t>
  </si>
  <si>
    <t>28.50.8</t>
  </si>
  <si>
    <t>EquipEPIDTotalMin</t>
  </si>
  <si>
    <t>28.50.7</t>
  </si>
  <si>
    <t>EquipEPIDAnnAccptMin</t>
  </si>
  <si>
    <t>28.50.6</t>
  </si>
  <si>
    <t>EquipEPIDAnnMainMin</t>
  </si>
  <si>
    <t>28.50.5</t>
  </si>
  <si>
    <t>EquipEPIDAnnQAMin</t>
  </si>
  <si>
    <t>28.50.4</t>
  </si>
  <si>
    <t>EquipEPIDMonQAMin</t>
  </si>
  <si>
    <t>28.50.3</t>
  </si>
  <si>
    <t>EquipEPIDFortQAMin</t>
  </si>
  <si>
    <t>28.50.2</t>
  </si>
  <si>
    <t>EquipEPIDDailyQAMin</t>
  </si>
  <si>
    <t>28.50.1</t>
  </si>
  <si>
    <t>EquipEPIDCount</t>
  </si>
  <si>
    <t>28.49.10</t>
  </si>
  <si>
    <t>EquipSGRTNotes</t>
  </si>
  <si>
    <t>28.49.9</t>
  </si>
  <si>
    <t>EquipSGRTTotalFTE</t>
  </si>
  <si>
    <t>28.49.8</t>
  </si>
  <si>
    <t>EquipSGRTTotalMin</t>
  </si>
  <si>
    <t>28.49.7</t>
  </si>
  <si>
    <t>EquipSGRTAnnAccptMin</t>
  </si>
  <si>
    <t>28.49.6</t>
  </si>
  <si>
    <t>EquipSGRTAnnMainMin</t>
  </si>
  <si>
    <t>28.49.5</t>
  </si>
  <si>
    <t>EquipSGRTAnnQAMin</t>
  </si>
  <si>
    <t>28.49.4</t>
  </si>
  <si>
    <t>EquipSGRTMonQAMin</t>
  </si>
  <si>
    <t>28.49.3</t>
  </si>
  <si>
    <t>EquipSGRTFortQAMin</t>
  </si>
  <si>
    <t>28.49.2</t>
  </si>
  <si>
    <t>EquipSGRTDailyQAMin</t>
  </si>
  <si>
    <t>28.49.1</t>
  </si>
  <si>
    <t>EquipSGRTCount</t>
  </si>
  <si>
    <t>28.48.10</t>
  </si>
  <si>
    <t>EquipNonOrthNotes</t>
  </si>
  <si>
    <t>28.48.9</t>
  </si>
  <si>
    <t>EquipNonOrthTotalFTE</t>
  </si>
  <si>
    <t>28.48.8</t>
  </si>
  <si>
    <t>EquipNonOrthTotalMin</t>
  </si>
  <si>
    <t>28.48.7</t>
  </si>
  <si>
    <t>EquipNonOrthAnnAccptMin</t>
  </si>
  <si>
    <t>28.48.6</t>
  </si>
  <si>
    <t>EquipNonOrthAnnMainMin</t>
  </si>
  <si>
    <t>28.48.5</t>
  </si>
  <si>
    <t>EquipNonOrthAnnQAMin</t>
  </si>
  <si>
    <t>28.48.4</t>
  </si>
  <si>
    <t>EquipNonOrthMonQAMin</t>
  </si>
  <si>
    <t>28.48.3</t>
  </si>
  <si>
    <t>EquipNonOrthFortQAMin</t>
  </si>
  <si>
    <t>28.48.2</t>
  </si>
  <si>
    <t>EquipNonOrthDailyQAMin</t>
  </si>
  <si>
    <t>28.48.1</t>
  </si>
  <si>
    <t>EquipNonOrthCount</t>
  </si>
  <si>
    <t>28.47.10</t>
  </si>
  <si>
    <t>EquipOBINotes</t>
  </si>
  <si>
    <t>28.47.9</t>
  </si>
  <si>
    <t>EquipOBITotalFTE</t>
  </si>
  <si>
    <t>28.47.8</t>
  </si>
  <si>
    <t>EquipOBITotalMin</t>
  </si>
  <si>
    <t>28.47.7</t>
  </si>
  <si>
    <t>EquipOBIAnnAccptMin</t>
  </si>
  <si>
    <t>28.47.6</t>
  </si>
  <si>
    <t>EquipOBIAnnMainMin</t>
  </si>
  <si>
    <t>28.47.5</t>
  </si>
  <si>
    <t>EquipOBIAnnQAMin</t>
  </si>
  <si>
    <t>28.47.4</t>
  </si>
  <si>
    <t>EquipOBIMonQAMin</t>
  </si>
  <si>
    <t>28.47.3</t>
  </si>
  <si>
    <t>EquipOBIFortQAMin</t>
  </si>
  <si>
    <t>28.47.2</t>
  </si>
  <si>
    <t>EquipOBIDailyQAMin</t>
  </si>
  <si>
    <t>28.47.1</t>
  </si>
  <si>
    <t>EquipOBICount</t>
  </si>
  <si>
    <t>28.46.10</t>
  </si>
  <si>
    <t>EquipCBCTNotes</t>
  </si>
  <si>
    <t>28.46.9</t>
  </si>
  <si>
    <t>EquipCBCTTotalFTE</t>
  </si>
  <si>
    <t>28.46.8</t>
  </si>
  <si>
    <t>EquipCBCTTotalMin</t>
  </si>
  <si>
    <t>28.46.7</t>
  </si>
  <si>
    <t>EquipCBCTAnnAccptMin</t>
  </si>
  <si>
    <t>28.46.6</t>
  </si>
  <si>
    <t>EquipCBCTAnnMainMin</t>
  </si>
  <si>
    <t>28.46.5</t>
  </si>
  <si>
    <t>EquipCBCTAnnQAMin</t>
  </si>
  <si>
    <t>28.46.4</t>
  </si>
  <si>
    <t>EquipCBCTMonQAMin</t>
  </si>
  <si>
    <t>28.46.3</t>
  </si>
  <si>
    <t>EquipCBCTFortQAMin</t>
  </si>
  <si>
    <t>28.46.2</t>
  </si>
  <si>
    <t>EquipCBCTDailyQAMin</t>
  </si>
  <si>
    <t>28.46.1</t>
  </si>
  <si>
    <t>EquipCBCTCount</t>
  </si>
  <si>
    <t>28.45.10</t>
  </si>
  <si>
    <t>EquipFlouroNotes</t>
  </si>
  <si>
    <t>28.45.9</t>
  </si>
  <si>
    <t>EquipFlouroTotalFTE</t>
  </si>
  <si>
    <t>28.45.8</t>
  </si>
  <si>
    <t>EquipFlouroTotalMin</t>
  </si>
  <si>
    <t>28.45.7</t>
  </si>
  <si>
    <t>EquipFlouroAnnAccptMin</t>
  </si>
  <si>
    <t>28.45.6</t>
  </si>
  <si>
    <t>EquipFlouroAnnMainMin</t>
  </si>
  <si>
    <t>28.45.5</t>
  </si>
  <si>
    <t>EquipFlouroAnnQAMin</t>
  </si>
  <si>
    <t>28.45.4</t>
  </si>
  <si>
    <t>EquipFlouroMonQAMin</t>
  </si>
  <si>
    <t>28.45.3</t>
  </si>
  <si>
    <t>EquipFlouroFortQAMin</t>
  </si>
  <si>
    <t>28.45.2</t>
  </si>
  <si>
    <t>EquipFlouroDailyQAMin</t>
  </si>
  <si>
    <t>28.45.1</t>
  </si>
  <si>
    <t>EquipFlouroCount</t>
  </si>
  <si>
    <t>28.44.10</t>
  </si>
  <si>
    <t>EquipUltrasoundNotes</t>
  </si>
  <si>
    <t>28.44.9</t>
  </si>
  <si>
    <t>EquipUltrasoundTotalFTE</t>
  </si>
  <si>
    <t>28.44.8</t>
  </si>
  <si>
    <t>EquipUltrasoundTotalMin</t>
  </si>
  <si>
    <t>28.44.7</t>
  </si>
  <si>
    <t>EquipUltrasoundAnnAccptMin</t>
  </si>
  <si>
    <t>28.44.6</t>
  </si>
  <si>
    <t>EquipUltrasoundAnnMainMin</t>
  </si>
  <si>
    <t>28.44.5</t>
  </si>
  <si>
    <t>EquipUltrasoundAnnQAMin</t>
  </si>
  <si>
    <t>28.44.4</t>
  </si>
  <si>
    <t>EquipUltrasoundMonQAMin</t>
  </si>
  <si>
    <t>28.44.3</t>
  </si>
  <si>
    <t>EquipUltrasoundFortQAMin</t>
  </si>
  <si>
    <t>28.44.2</t>
  </si>
  <si>
    <t>EquipUltrasoundDailyQAMin</t>
  </si>
  <si>
    <t>28.44.1</t>
  </si>
  <si>
    <t>EquipUltrasoundCount</t>
  </si>
  <si>
    <t>28.43.10</t>
  </si>
  <si>
    <t>EquipBrachyOtherNotes</t>
  </si>
  <si>
    <t>28.43.9</t>
  </si>
  <si>
    <t>EquipBrachyOtherTotalFTE</t>
  </si>
  <si>
    <t>28.43.8</t>
  </si>
  <si>
    <t>EquipBrachyOtherTotalMin</t>
  </si>
  <si>
    <t>28.43.7</t>
  </si>
  <si>
    <t>EquipBrachyOtherAnnAccptMin</t>
  </si>
  <si>
    <t>28.43.6</t>
  </si>
  <si>
    <t>EquipBrachyOtherAnnMainMin</t>
  </si>
  <si>
    <t>28.43.5</t>
  </si>
  <si>
    <t>EquipBrachyOtherAnnQAMin</t>
  </si>
  <si>
    <t>28.43.4</t>
  </si>
  <si>
    <t>EquipBrachyOtherMonQAMin</t>
  </si>
  <si>
    <t>28.43.3</t>
  </si>
  <si>
    <t>EquipBrachyOtherFortQAMin</t>
  </si>
  <si>
    <t>28.43.2</t>
  </si>
  <si>
    <t>EquipBrachyOtherDailyQAMin</t>
  </si>
  <si>
    <t>28.43.1</t>
  </si>
  <si>
    <t>EquipBrachyOtherCount</t>
  </si>
  <si>
    <t>28.42.10</t>
  </si>
  <si>
    <t>EquipBrachyEyeNotes</t>
  </si>
  <si>
    <t>28.42.9</t>
  </si>
  <si>
    <t>EquipBrachyEyeTotalFTE</t>
  </si>
  <si>
    <t>28.42.8</t>
  </si>
  <si>
    <t>EquipBrachyEyeTotalMin</t>
  </si>
  <si>
    <t>28.42.7</t>
  </si>
  <si>
    <t>EquipBrachyEyeAnnAccptMin</t>
  </si>
  <si>
    <t>28.42.6</t>
  </si>
  <si>
    <t>EquipBrachyEyeAnnMainMin</t>
  </si>
  <si>
    <t>28.42.5</t>
  </si>
  <si>
    <t>EquipBrachyEyeAnnQAMin</t>
  </si>
  <si>
    <t>28.42.4</t>
  </si>
  <si>
    <t>EquipBrachyEyeMonQAMin</t>
  </si>
  <si>
    <t>28.42.3</t>
  </si>
  <si>
    <t>EquipBrachyEyeFortQAMin</t>
  </si>
  <si>
    <t>28.42.2</t>
  </si>
  <si>
    <t>EquipBrachyEyeDailyQAMin</t>
  </si>
  <si>
    <t>28.42.1</t>
  </si>
  <si>
    <t>EquipBrachyEyeCount</t>
  </si>
  <si>
    <t>28.41.10</t>
  </si>
  <si>
    <t>EquipBrachyLDRNotes</t>
  </si>
  <si>
    <t>28.41.9</t>
  </si>
  <si>
    <t>EquipBrachyLDRTotalFTE</t>
  </si>
  <si>
    <t>28.41.8</t>
  </si>
  <si>
    <t>EquipBrachyLDRTotalMin</t>
  </si>
  <si>
    <t>28.41.7</t>
  </si>
  <si>
    <t>EquipBrachyLDRAnnAccptMin</t>
  </si>
  <si>
    <t>28.41.6</t>
  </si>
  <si>
    <t>EquipBrachyLDRAnnMainMin</t>
  </si>
  <si>
    <t>28.41.5</t>
  </si>
  <si>
    <t>EquipBrachyLDRAnnQAMin</t>
  </si>
  <si>
    <t>28.41.4</t>
  </si>
  <si>
    <t>EquipBrachyLDRMonQAMin</t>
  </si>
  <si>
    <t>28.41.3</t>
  </si>
  <si>
    <t>EquipBrachyLDRFortQAMin</t>
  </si>
  <si>
    <t>28.41.2</t>
  </si>
  <si>
    <t>EquipBrachyLDRDailyQAMin</t>
  </si>
  <si>
    <t>28.41.1</t>
  </si>
  <si>
    <t>EquipBrachyLDRCount</t>
  </si>
  <si>
    <t>28.40.10</t>
  </si>
  <si>
    <t>EquipBrachyHDRNotes</t>
  </si>
  <si>
    <t>28.40.9</t>
  </si>
  <si>
    <t>EquipBrachyHDRTotalFTE</t>
  </si>
  <si>
    <t>28.40.8</t>
  </si>
  <si>
    <t>EquipBrachyHDRTotalMin</t>
  </si>
  <si>
    <t>28.40.7</t>
  </si>
  <si>
    <t>EquipBrachyHDRAnnAccptMin</t>
  </si>
  <si>
    <t>28.40.6</t>
  </si>
  <si>
    <t>EquipBrachyHDRAnnMainMin</t>
  </si>
  <si>
    <t>28.40.5</t>
  </si>
  <si>
    <t>EquipBrachyHDRAnnQAMin</t>
  </si>
  <si>
    <t>28.40.4</t>
  </si>
  <si>
    <t>EquipBrachyHDRMonQAMin</t>
  </si>
  <si>
    <t>28.40.3</t>
  </si>
  <si>
    <t>EquipBrachyHDRFortQAMin</t>
  </si>
  <si>
    <t>28.40.2</t>
  </si>
  <si>
    <t>EquipBrachyHDRDailyQAMin</t>
  </si>
  <si>
    <t>28.40.1</t>
  </si>
  <si>
    <t>EquipBrachyHDRCount</t>
  </si>
  <si>
    <t>28.39.10</t>
  </si>
  <si>
    <t>EquipCTNotes</t>
  </si>
  <si>
    <t>28.39.9</t>
  </si>
  <si>
    <t>EquipCTTotalFTE</t>
  </si>
  <si>
    <t>28.39.8</t>
  </si>
  <si>
    <t>EquipCTTotalMin</t>
  </si>
  <si>
    <t>28.39.7</t>
  </si>
  <si>
    <t>EquipCTAnnAccptMin</t>
  </si>
  <si>
    <t>28.39.6</t>
  </si>
  <si>
    <t>EquipCTAnnMainMin</t>
  </si>
  <si>
    <t>28.39.5</t>
  </si>
  <si>
    <t>EquipCTAnnQAMin</t>
  </si>
  <si>
    <t>28.39.4</t>
  </si>
  <si>
    <t>EquipCTMonQAMin</t>
  </si>
  <si>
    <t>28.39.3</t>
  </si>
  <si>
    <t>EquipCTFortQAMin</t>
  </si>
  <si>
    <t>28.39.2</t>
  </si>
  <si>
    <t>EquipCTDailyQAMin</t>
  </si>
  <si>
    <t>28.39.1</t>
  </si>
  <si>
    <t>EquipCTCount</t>
  </si>
  <si>
    <t>28.38.10</t>
  </si>
  <si>
    <t>EquipGammaNotes</t>
  </si>
  <si>
    <t>28.38.9</t>
  </si>
  <si>
    <t>EquipGammaTotalFTE</t>
  </si>
  <si>
    <t>28.38.8</t>
  </si>
  <si>
    <t>EquipGammaTotalMin</t>
  </si>
  <si>
    <t>28.38.7</t>
  </si>
  <si>
    <t>EquipGammaAnnAccptMin</t>
  </si>
  <si>
    <t>28.38.6</t>
  </si>
  <si>
    <t>EquipGammaAnnMainMin</t>
  </si>
  <si>
    <t>28.38.5</t>
  </si>
  <si>
    <t>EquipGammaAnnQAMin</t>
  </si>
  <si>
    <t>28.38.4</t>
  </si>
  <si>
    <t>EquipGammaMonQAMin</t>
  </si>
  <si>
    <t>28.38.3</t>
  </si>
  <si>
    <t>EquipGammaFortQAMin</t>
  </si>
  <si>
    <t>28.38.2</t>
  </si>
  <si>
    <t>EquipGammaDailyQAMin</t>
  </si>
  <si>
    <t>28.38.1</t>
  </si>
  <si>
    <t>EquipGammaCount</t>
  </si>
  <si>
    <t>28.37.10</t>
  </si>
  <si>
    <t>EquipMRILinacNotes</t>
  </si>
  <si>
    <t>28.37.9</t>
  </si>
  <si>
    <t>EquipMRILinacTotalFTE</t>
  </si>
  <si>
    <t>28.37.8</t>
  </si>
  <si>
    <t>EquipMRILinacTotalMin</t>
  </si>
  <si>
    <t>28.37.7</t>
  </si>
  <si>
    <t>EquipMRILinacAnnAccptMin</t>
  </si>
  <si>
    <t>28.37.6</t>
  </si>
  <si>
    <t>EquipMRILinacAnnMainMin</t>
  </si>
  <si>
    <t>28.37.5</t>
  </si>
  <si>
    <t>EquipMRILinacAnnQAMin</t>
  </si>
  <si>
    <t>28.37.4</t>
  </si>
  <si>
    <t>EquipMRILinacMonQAMin</t>
  </si>
  <si>
    <t>28.37.3</t>
  </si>
  <si>
    <t>EquipMRILinacFortQAMin</t>
  </si>
  <si>
    <t>28.37.2</t>
  </si>
  <si>
    <t>EquipMRILinacDailyQAMin</t>
  </si>
  <si>
    <t>28.37.1</t>
  </si>
  <si>
    <t>EquipMRILinacCount</t>
  </si>
  <si>
    <t>28.36.10</t>
  </si>
  <si>
    <t>EquipCyberNotes</t>
  </si>
  <si>
    <t>28.36.9</t>
  </si>
  <si>
    <t>EquipCyberTotalFTE</t>
  </si>
  <si>
    <t>28.36.8</t>
  </si>
  <si>
    <t>EquipCyberTotalMin</t>
  </si>
  <si>
    <t>28.36.7</t>
  </si>
  <si>
    <t>EquipCyberAnnAccptMin</t>
  </si>
  <si>
    <t>28.36.6</t>
  </si>
  <si>
    <t>EquipCyberAnnMainMin</t>
  </si>
  <si>
    <t>28.36.5</t>
  </si>
  <si>
    <t>EquipCyberAnnQAMin</t>
  </si>
  <si>
    <t>28.36.4</t>
  </si>
  <si>
    <t>EquipCyberMonQAMin</t>
  </si>
  <si>
    <t>28.36.3</t>
  </si>
  <si>
    <t>EquipCyberFortQAMin</t>
  </si>
  <si>
    <t>28.36.2</t>
  </si>
  <si>
    <t>EquipCyberDailyQAMin</t>
  </si>
  <si>
    <t>28.36.1</t>
  </si>
  <si>
    <t>EquipCyberCount</t>
  </si>
  <si>
    <t>28.35.10</t>
  </si>
  <si>
    <t>EquipTomoNotes</t>
  </si>
  <si>
    <t>28.35.9</t>
  </si>
  <si>
    <t>EquipTomoTotalFTE</t>
  </si>
  <si>
    <t>28.35.8</t>
  </si>
  <si>
    <t>EquipTomoTotalMin</t>
  </si>
  <si>
    <t>28.35.7</t>
  </si>
  <si>
    <t>EquipTomoAnnAccptMin</t>
  </si>
  <si>
    <t>28.35.6</t>
  </si>
  <si>
    <t>EquipTomoAnnMainMin</t>
  </si>
  <si>
    <t>28.35.5</t>
  </si>
  <si>
    <t>EquipTomoAnnQAMin</t>
  </si>
  <si>
    <t>28.35.4</t>
  </si>
  <si>
    <t>EquipTomoMonQAMin</t>
  </si>
  <si>
    <t>28.35.3</t>
  </si>
  <si>
    <t>EquipTomoFortQAMin</t>
  </si>
  <si>
    <t>28.35.2</t>
  </si>
  <si>
    <t>EquipTomoDailyQAMin</t>
  </si>
  <si>
    <t>28.35.1</t>
  </si>
  <si>
    <t>EquipTomoCount</t>
  </si>
  <si>
    <t>28.34.10</t>
  </si>
  <si>
    <t>EquipLinacNotes</t>
  </si>
  <si>
    <t>28.34.9</t>
  </si>
  <si>
    <t>EquipLinacTotalFTE</t>
  </si>
  <si>
    <t>28.34.8</t>
  </si>
  <si>
    <t>EquipLinacTotalMin</t>
  </si>
  <si>
    <t>28.34.7</t>
  </si>
  <si>
    <t>EquipLinacAnnAccptMin</t>
  </si>
  <si>
    <t>28.34.6</t>
  </si>
  <si>
    <t>EquipLinacAnnMainMin</t>
  </si>
  <si>
    <t>28.34.5</t>
  </si>
  <si>
    <t>EquipLinacAnnQAMin</t>
  </si>
  <si>
    <t>28.34.4</t>
  </si>
  <si>
    <t>EquipLinacMonQAMin</t>
  </si>
  <si>
    <t>28.34.3</t>
  </si>
  <si>
    <t>EquipLinacFortQAMin</t>
  </si>
  <si>
    <t>28.34.2</t>
  </si>
  <si>
    <t>EquipLinacDailyQAMin</t>
  </si>
  <si>
    <t>28.34.1</t>
  </si>
  <si>
    <t>EquipLinacCount</t>
  </si>
  <si>
    <t>28.33.10</t>
  </si>
  <si>
    <t>EquipXrayNotes</t>
  </si>
  <si>
    <t>28.33.9</t>
  </si>
  <si>
    <t>EquipXrayTotalFTE</t>
  </si>
  <si>
    <t>28.33.8</t>
  </si>
  <si>
    <t>EquipXrayTotalMin</t>
  </si>
  <si>
    <t>28.33.7</t>
  </si>
  <si>
    <t>EquipXrayAnnAccptMin</t>
  </si>
  <si>
    <t>28.33.6</t>
  </si>
  <si>
    <t>EquipXrayAnnMainMin</t>
  </si>
  <si>
    <t>28.33.5</t>
  </si>
  <si>
    <t>EquipXrayAnnQAMin</t>
  </si>
  <si>
    <t>28.33.4</t>
  </si>
  <si>
    <t>EquipXrayMonQAMin</t>
  </si>
  <si>
    <t>28.33.3</t>
  </si>
  <si>
    <t>EquipXrayFortQAMin</t>
  </si>
  <si>
    <t>28.33.2</t>
  </si>
  <si>
    <t>EquipXrayDailyQAMin</t>
  </si>
  <si>
    <t>28.33.1</t>
  </si>
  <si>
    <t>EquipXrayCount</t>
  </si>
  <si>
    <t>28.32.10</t>
  </si>
  <si>
    <t>EquipSXRTNotes</t>
  </si>
  <si>
    <t>28.32.9</t>
  </si>
  <si>
    <t>EquipSXRTTotalFTE</t>
  </si>
  <si>
    <t>28.32.8</t>
  </si>
  <si>
    <t>EquipSXRTTotalMin</t>
  </si>
  <si>
    <t>28.32.7</t>
  </si>
  <si>
    <t>EquipSXRTAnnAccptMin</t>
  </si>
  <si>
    <t>28.32.6</t>
  </si>
  <si>
    <t>EquipSXRTAnnMainMin</t>
  </si>
  <si>
    <t>28.32.5</t>
  </si>
  <si>
    <t>EquipSXRTAnnQAMin</t>
  </si>
  <si>
    <t>28.32.4</t>
  </si>
  <si>
    <t>EquipSXRTMonQAMin</t>
  </si>
  <si>
    <t>28.32.3</t>
  </si>
  <si>
    <t>EquipSXRTFortQAMin</t>
  </si>
  <si>
    <t>28.32.2</t>
  </si>
  <si>
    <t>EquipSXRTDailyQAMin</t>
  </si>
  <si>
    <t>28.32.1</t>
  </si>
  <si>
    <t>EquipSXRTCount</t>
  </si>
  <si>
    <t>28.31.10</t>
  </si>
  <si>
    <t>EquipCO60Notes</t>
  </si>
  <si>
    <t>28.31.9</t>
  </si>
  <si>
    <t>EquipCO60TotalFTE</t>
  </si>
  <si>
    <t>28.31.8</t>
  </si>
  <si>
    <t>EquipCO60TotalMin</t>
  </si>
  <si>
    <t>28.31.7</t>
  </si>
  <si>
    <t>EquipCO60AnnAccptMin</t>
  </si>
  <si>
    <t>28.31.6</t>
  </si>
  <si>
    <t>EquipCO60AnnMainMin</t>
  </si>
  <si>
    <t>28.31.5</t>
  </si>
  <si>
    <t>EquipCO60AnnQAMin</t>
  </si>
  <si>
    <t>28.31.4</t>
  </si>
  <si>
    <t>EquipCO60MonQAMin</t>
  </si>
  <si>
    <t>28.31.3</t>
  </si>
  <si>
    <t>EquipCO60FortQAMin</t>
  </si>
  <si>
    <t>28.31.2</t>
  </si>
  <si>
    <t>EquipCO60DailyQAMin</t>
  </si>
  <si>
    <t>28.31.1</t>
  </si>
  <si>
    <t>EquipCO60Count</t>
  </si>
  <si>
    <t>28.30.18</t>
  </si>
  <si>
    <t>BrachyCompInterSurgNotes</t>
  </si>
  <si>
    <t>28.30.17</t>
  </si>
  <si>
    <t>BrachyCompInterSurgFTE</t>
  </si>
  <si>
    <t>28.30.16</t>
  </si>
  <si>
    <t>Case_Minutes</t>
  </si>
  <si>
    <t>BrachyCompInterSurgMin</t>
  </si>
  <si>
    <t>28.30.15</t>
  </si>
  <si>
    <t>BrachyCompInterSurgIVDMin</t>
  </si>
  <si>
    <t>Percentage</t>
  </si>
  <si>
    <t>28.30.14</t>
  </si>
  <si>
    <t>BrachyCompInterSurgIVDFreq</t>
  </si>
  <si>
    <t>28.30.13</t>
  </si>
  <si>
    <t>BrachyCompInterSurgTreatDelMin</t>
  </si>
  <si>
    <t>28.30.12</t>
  </si>
  <si>
    <t>BrachyCompInterSurgTreatDelFreq</t>
  </si>
  <si>
    <t>28.30.10</t>
  </si>
  <si>
    <t>BrachyCompInterSurgQAAnalMin</t>
  </si>
  <si>
    <t>28.30.9</t>
  </si>
  <si>
    <t>BrachyCompInterSurgQAAnalFreq</t>
  </si>
  <si>
    <t>28.30.8</t>
  </si>
  <si>
    <t>BrachyCompInterSurgQAMeasMin</t>
  </si>
  <si>
    <t>28.30.7</t>
  </si>
  <si>
    <t>BrachyCompInterSurgQAMeasFreq</t>
  </si>
  <si>
    <t>28.30.5</t>
  </si>
  <si>
    <t>BrachyCompInterSurgTreatPlanMin</t>
  </si>
  <si>
    <t>28.30.4</t>
  </si>
  <si>
    <t>BrachyCompInterSurgTreatPlanFreq</t>
  </si>
  <si>
    <t>28.30.3</t>
  </si>
  <si>
    <t>BrachyCompInterSurgSimMin</t>
  </si>
  <si>
    <t>28.30.2</t>
  </si>
  <si>
    <t>BrachyCompInterSurgSimFreq</t>
  </si>
  <si>
    <t>28.30.1</t>
  </si>
  <si>
    <t>BrachyCompInterSurgCases</t>
  </si>
  <si>
    <t>28.29.18</t>
  </si>
  <si>
    <t>BrachyCompInterNotes</t>
  </si>
  <si>
    <t>28.29.17</t>
  </si>
  <si>
    <t>BrachyCompInterFTE</t>
  </si>
  <si>
    <t>28.29.16</t>
  </si>
  <si>
    <t>BrachyCompInterMin</t>
  </si>
  <si>
    <t>28.29.15</t>
  </si>
  <si>
    <t>BrachyCompInterIVDMin</t>
  </si>
  <si>
    <t>28.29.14</t>
  </si>
  <si>
    <t>BrachyCompInterIVDFreq</t>
  </si>
  <si>
    <t>28.29.13</t>
  </si>
  <si>
    <t>BrachyCompInterTreatDelMin</t>
  </si>
  <si>
    <t>28.29.12</t>
  </si>
  <si>
    <t>BrachyCompInterTreatDelFreq</t>
  </si>
  <si>
    <t>28.29.10</t>
  </si>
  <si>
    <t>BrachyCompInterQAAnalMin</t>
  </si>
  <si>
    <t>28.29.9</t>
  </si>
  <si>
    <t>BrachyCompInterQAAnalFreq</t>
  </si>
  <si>
    <t>28.29.8</t>
  </si>
  <si>
    <t>BrachyCompInterQAMeasMin</t>
  </si>
  <si>
    <t>28.29.7</t>
  </si>
  <si>
    <t>BrachyCompInterQAMeasFreq</t>
  </si>
  <si>
    <t>28.29.5</t>
  </si>
  <si>
    <t>BrachyCompInterTreatPlanMin</t>
  </si>
  <si>
    <t>28.29.4</t>
  </si>
  <si>
    <t>BrachyCompInterTreatPlanFreq</t>
  </si>
  <si>
    <t>28.29.3</t>
  </si>
  <si>
    <t>BrachyCompInterSimMin</t>
  </si>
  <si>
    <t>28.29.2</t>
  </si>
  <si>
    <t>BrachyCompInterSimFreq</t>
  </si>
  <si>
    <t>28.29.1</t>
  </si>
  <si>
    <t>BrachyCompInterCases</t>
  </si>
  <si>
    <t>28.28.18</t>
  </si>
  <si>
    <t>BrachyCompMultiCathNotes</t>
  </si>
  <si>
    <t>28.28.17</t>
  </si>
  <si>
    <t>BrachyCompMultiCathFTE</t>
  </si>
  <si>
    <t>28.28.16</t>
  </si>
  <si>
    <t>BrachyCompMultiCathMin</t>
  </si>
  <si>
    <t>28.28.15</t>
  </si>
  <si>
    <t>BrachyCompMultiCathIVDMin</t>
  </si>
  <si>
    <t>28.28.14</t>
  </si>
  <si>
    <t>BrachyCompMultiCathIVDFreq</t>
  </si>
  <si>
    <t>28.28.13</t>
  </si>
  <si>
    <t>BrachyCompMultiCathTreatDelMin</t>
  </si>
  <si>
    <t>28.28.12</t>
  </si>
  <si>
    <t>BrachyCompMultiCathTreatDelFreq</t>
  </si>
  <si>
    <t>28.28.10</t>
  </si>
  <si>
    <t>BrachyCompMultiCathQAAnalMin</t>
  </si>
  <si>
    <t>28.28.9</t>
  </si>
  <si>
    <t>BrachyCompMultiCathQAAnalFreq</t>
  </si>
  <si>
    <t>28.28.8</t>
  </si>
  <si>
    <t>BrachyCompMultiCathQAMeasMin</t>
  </si>
  <si>
    <t>28.28.7</t>
  </si>
  <si>
    <t>BrachyCompMultiCathQAMeasFreq</t>
  </si>
  <si>
    <t>28.28.5</t>
  </si>
  <si>
    <t>BrachyCompMultiCathTreatPlanMin</t>
  </si>
  <si>
    <t>28.28.4</t>
  </si>
  <si>
    <t>BrachyCompMultiCathTreatPlanFreq</t>
  </si>
  <si>
    <t>28.28.3</t>
  </si>
  <si>
    <t>BrachyCompMultiCathSimMin</t>
  </si>
  <si>
    <t>28.28.2</t>
  </si>
  <si>
    <t>BrachyCompMultiCathSimFreq</t>
  </si>
  <si>
    <t>28.28.1</t>
  </si>
  <si>
    <t>BrachyCompMultiCathCases</t>
  </si>
  <si>
    <t>28.27.18</t>
  </si>
  <si>
    <t>BrachyCompImageNotes</t>
  </si>
  <si>
    <t>28.27.17</t>
  </si>
  <si>
    <t>BrachyCompImageFTE</t>
  </si>
  <si>
    <t>28.27.16</t>
  </si>
  <si>
    <t>BrachyCompImageMin</t>
  </si>
  <si>
    <t>28.27.15</t>
  </si>
  <si>
    <t>BrachyCompImageIVDMin</t>
  </si>
  <si>
    <t>28.27.14</t>
  </si>
  <si>
    <t>BrachyCompImageIVDFreq</t>
  </si>
  <si>
    <t>28.27.13</t>
  </si>
  <si>
    <t>BrachyCompImageTreatDelMin</t>
  </si>
  <si>
    <t>28.27.12</t>
  </si>
  <si>
    <t>BrachyCompImageTreatDelFreq</t>
  </si>
  <si>
    <t>28.27.10</t>
  </si>
  <si>
    <t>BrachyCompImageQAAnalMin</t>
  </si>
  <si>
    <t>28.27.9</t>
  </si>
  <si>
    <t>BrachyCompImageQAAnalFreq</t>
  </si>
  <si>
    <t>28.27.8</t>
  </si>
  <si>
    <t>BrachyCompImageQAMeasMin</t>
  </si>
  <si>
    <t>28.27.7</t>
  </si>
  <si>
    <t>BrachyCompImageQAMeasFreq</t>
  </si>
  <si>
    <t>28.27.5</t>
  </si>
  <si>
    <t>BrachyCompImageTreatPlanMin</t>
  </si>
  <si>
    <t>28.27.4</t>
  </si>
  <si>
    <t>BrachyCompImageTreatPlanFreq</t>
  </si>
  <si>
    <t>28.27.3</t>
  </si>
  <si>
    <t>BrachyCompImageSimMin</t>
  </si>
  <si>
    <t>28.27.2</t>
  </si>
  <si>
    <t>BrachyCompImageSimFreq</t>
  </si>
  <si>
    <t>28.27.1</t>
  </si>
  <si>
    <t>BrachyCompImageCases</t>
  </si>
  <si>
    <t>28.26.18</t>
  </si>
  <si>
    <t>BrachyInterNotes</t>
  </si>
  <si>
    <t>28.26.17</t>
  </si>
  <si>
    <t>BrachyInterFTE</t>
  </si>
  <si>
    <t>28.26.16</t>
  </si>
  <si>
    <t>BrachyInterMin</t>
  </si>
  <si>
    <t>28.26.15</t>
  </si>
  <si>
    <t>BrachyInterIVDMin</t>
  </si>
  <si>
    <t>28.26.14</t>
  </si>
  <si>
    <t>BrachyInterIVDFreq</t>
  </si>
  <si>
    <t>28.26.13</t>
  </si>
  <si>
    <t>BrachyInterTreatDelMin</t>
  </si>
  <si>
    <t>28.26.12</t>
  </si>
  <si>
    <t>BrachyInterTreatDelFreq</t>
  </si>
  <si>
    <t>28.26.10</t>
  </si>
  <si>
    <t>BrachyInterQAAnalMin</t>
  </si>
  <si>
    <t>28.26.9</t>
  </si>
  <si>
    <t>BrachyInterQAAnalFreq</t>
  </si>
  <si>
    <t>28.26.8</t>
  </si>
  <si>
    <t>BrachyInterQAMeasMin</t>
  </si>
  <si>
    <t>28.26.7</t>
  </si>
  <si>
    <t>BrachyInterQAMeasFreq</t>
  </si>
  <si>
    <t>28.26.5</t>
  </si>
  <si>
    <t>BrachyInterTreatPlanMin</t>
  </si>
  <si>
    <t>28.26.4</t>
  </si>
  <si>
    <t>BrachyInterTreatPlanFreq</t>
  </si>
  <si>
    <t>28.26.3</t>
  </si>
  <si>
    <t>BrachyInterSimMin</t>
  </si>
  <si>
    <t>28.26.2</t>
  </si>
  <si>
    <t>BrachyInterSimFreq</t>
  </si>
  <si>
    <t>28.26.1</t>
  </si>
  <si>
    <t>BrachyInterCases</t>
  </si>
  <si>
    <t>28.25.18</t>
  </si>
  <si>
    <t>BrachySimplNotes</t>
  </si>
  <si>
    <t>28.25.17</t>
  </si>
  <si>
    <t>BrachySimplFTE</t>
  </si>
  <si>
    <t>28.25.16</t>
  </si>
  <si>
    <t>BrachySimplMin</t>
  </si>
  <si>
    <t>28.25.15</t>
  </si>
  <si>
    <t>BrachySimplIVDMin</t>
  </si>
  <si>
    <t>28.25.14</t>
  </si>
  <si>
    <t>BrachySimplIVDFreq</t>
  </si>
  <si>
    <t>28.25.13</t>
  </si>
  <si>
    <t>BrachySimplTreatDelMin</t>
  </si>
  <si>
    <t>28.25.12</t>
  </si>
  <si>
    <t>BrachySimplTreatDelFreq</t>
  </si>
  <si>
    <t>28.25.10</t>
  </si>
  <si>
    <t>BrachySimplQAAnalMin</t>
  </si>
  <si>
    <t>28.25.9</t>
  </si>
  <si>
    <t>BrachySimplQAAnalFreq</t>
  </si>
  <si>
    <t>28.25.8</t>
  </si>
  <si>
    <t>BrachySimplQAMeasMin</t>
  </si>
  <si>
    <t>28.25.7</t>
  </si>
  <si>
    <t>BrachySimplQAMeasFreq</t>
  </si>
  <si>
    <t>28.25.5</t>
  </si>
  <si>
    <t>BrachySimplTreatPlanMin</t>
  </si>
  <si>
    <t>28.25.4</t>
  </si>
  <si>
    <t>BrachySimplTreatPlanFreq</t>
  </si>
  <si>
    <t>28.25.3</t>
  </si>
  <si>
    <t>BrachySimplSimMin</t>
  </si>
  <si>
    <t>28.25.2</t>
  </si>
  <si>
    <t>BrachySimplSimFreq</t>
  </si>
  <si>
    <t>28.25.1</t>
  </si>
  <si>
    <t>BrachySimplCases</t>
  </si>
  <si>
    <t>EvalNotes</t>
  </si>
  <si>
    <t>EvalFTE</t>
  </si>
  <si>
    <t>EvalMin</t>
  </si>
  <si>
    <t>EvalTreatPlanMin</t>
  </si>
  <si>
    <t>EvalTreatPlanFreq</t>
  </si>
  <si>
    <t>EvalCases</t>
  </si>
  <si>
    <t>28.24.18</t>
  </si>
  <si>
    <t>AdviceNotes</t>
  </si>
  <si>
    <t>28.24.17</t>
  </si>
  <si>
    <t>AdviceFTE</t>
  </si>
  <si>
    <t>28.24.16</t>
  </si>
  <si>
    <t>AdviceMin</t>
  </si>
  <si>
    <t>28.24.15</t>
  </si>
  <si>
    <t>AdviceIVDMin</t>
  </si>
  <si>
    <t>28.24.14</t>
  </si>
  <si>
    <t>AdviceIVDFreq</t>
  </si>
  <si>
    <t>28.24.13</t>
  </si>
  <si>
    <t>AdviceTreatDelMin</t>
  </si>
  <si>
    <t>28.24.12</t>
  </si>
  <si>
    <t>AdviceTreatDelFreq</t>
  </si>
  <si>
    <t>28.24.10</t>
  </si>
  <si>
    <t>AdviceQAAnalMin</t>
  </si>
  <si>
    <t>28.24.9</t>
  </si>
  <si>
    <t>AdviceQAAnalFreq</t>
  </si>
  <si>
    <t>28.24.8</t>
  </si>
  <si>
    <t>AdviceQAMeasMin</t>
  </si>
  <si>
    <t>28.24.7</t>
  </si>
  <si>
    <t>AdviceQAMeasFreq</t>
  </si>
  <si>
    <t>28.24.5</t>
  </si>
  <si>
    <t>AdviceTreatPlanMin</t>
  </si>
  <si>
    <t>28.24.4</t>
  </si>
  <si>
    <t>AdviceTreatPlanFreq</t>
  </si>
  <si>
    <t>28.24.3</t>
  </si>
  <si>
    <t>AdviceSimMin</t>
  </si>
  <si>
    <t>28.24.2</t>
  </si>
  <si>
    <t>AdviceSimFreq</t>
  </si>
  <si>
    <t>28.24.1</t>
  </si>
  <si>
    <t>AdviceCases</t>
  </si>
  <si>
    <t>28.23.18</t>
  </si>
  <si>
    <t>BloackCutNotes</t>
  </si>
  <si>
    <t>28.23.17</t>
  </si>
  <si>
    <t>BloackCutFTE</t>
  </si>
  <si>
    <t>28.23.16</t>
  </si>
  <si>
    <t>BloackCutMin</t>
  </si>
  <si>
    <t>28.23.15</t>
  </si>
  <si>
    <t>BloackCutIVDMin</t>
  </si>
  <si>
    <t>28.23.14</t>
  </si>
  <si>
    <t>BloackCutIVDFreq</t>
  </si>
  <si>
    <t>28.23.13</t>
  </si>
  <si>
    <t>BloackCutTreatDelMin</t>
  </si>
  <si>
    <t>28.23.12</t>
  </si>
  <si>
    <t>BloackCutTreatDelFreq</t>
  </si>
  <si>
    <t>28.23.10</t>
  </si>
  <si>
    <t>BloackCutQAAnalMin</t>
  </si>
  <si>
    <t>28.23.9</t>
  </si>
  <si>
    <t>BloackCutQAAnalFreq</t>
  </si>
  <si>
    <t>28.23.8</t>
  </si>
  <si>
    <t>BloackCutQAMeasMin</t>
  </si>
  <si>
    <t>28.23.7</t>
  </si>
  <si>
    <t>BloackCutQAMeasFreq</t>
  </si>
  <si>
    <t>28.23.5</t>
  </si>
  <si>
    <t>BloackCutTreatPlanMin</t>
  </si>
  <si>
    <t>28.23.4</t>
  </si>
  <si>
    <t>BloackCutTreatPlanFreq</t>
  </si>
  <si>
    <t>28.23.3</t>
  </si>
  <si>
    <t>BloackCutSimMin</t>
  </si>
  <si>
    <t>28.23.2</t>
  </si>
  <si>
    <t>BloackCutSimFreq</t>
  </si>
  <si>
    <t>28.23.1</t>
  </si>
  <si>
    <t>BloackCutCases</t>
  </si>
  <si>
    <t>28.22.18</t>
  </si>
  <si>
    <t>ImageFusNotes</t>
  </si>
  <si>
    <t>28.22.17</t>
  </si>
  <si>
    <t>ImageFusFTE</t>
  </si>
  <si>
    <t>28.22.16</t>
  </si>
  <si>
    <t>ImageFusMin</t>
  </si>
  <si>
    <t>28.22.15</t>
  </si>
  <si>
    <t>ImageFusIVDMin</t>
  </si>
  <si>
    <t>28.22.14</t>
  </si>
  <si>
    <t>ImageFusIVDFreq</t>
  </si>
  <si>
    <t>28.22.13</t>
  </si>
  <si>
    <t>ImageFusTreatDelMin</t>
  </si>
  <si>
    <t>28.22.12</t>
  </si>
  <si>
    <t>ImageFusTreatDelFreq</t>
  </si>
  <si>
    <t>28.22.10</t>
  </si>
  <si>
    <t>ImageFusQAAnalMin</t>
  </si>
  <si>
    <t>28.22.9</t>
  </si>
  <si>
    <t>ImageFusQAAnalFreq</t>
  </si>
  <si>
    <t>28.22.8</t>
  </si>
  <si>
    <t>ImageFusQAMeasMin</t>
  </si>
  <si>
    <t>28.22.7</t>
  </si>
  <si>
    <t>ImageFusQAMeasFreq</t>
  </si>
  <si>
    <t>28.22.5</t>
  </si>
  <si>
    <t>ImageFusTreatPlanMin</t>
  </si>
  <si>
    <t>28.22.4</t>
  </si>
  <si>
    <t>ImageFusTreatPlanFreq</t>
  </si>
  <si>
    <t>28.22.3</t>
  </si>
  <si>
    <t>ImageFusSimMin</t>
  </si>
  <si>
    <t>28.22.2</t>
  </si>
  <si>
    <t>ImageFusSimFreq</t>
  </si>
  <si>
    <t>28.22.1</t>
  </si>
  <si>
    <t>ImageFusCases</t>
  </si>
  <si>
    <t>28.21.18</t>
  </si>
  <si>
    <t>AddImagNotes</t>
  </si>
  <si>
    <t>28.21.17</t>
  </si>
  <si>
    <t>AddImagFTE</t>
  </si>
  <si>
    <t>28.21.16</t>
  </si>
  <si>
    <t>AddImagMin</t>
  </si>
  <si>
    <t>28.21.15</t>
  </si>
  <si>
    <t>AddImagIVDMin</t>
  </si>
  <si>
    <t>28.21.14</t>
  </si>
  <si>
    <t>AddImagIVDFreq</t>
  </si>
  <si>
    <t>28.21.13</t>
  </si>
  <si>
    <t>AddImagTreatDelMin</t>
  </si>
  <si>
    <t>28.21.12</t>
  </si>
  <si>
    <t>AddImagTreatDelFreq</t>
  </si>
  <si>
    <t>28.21.10</t>
  </si>
  <si>
    <t>AddImagQAAnalMin</t>
  </si>
  <si>
    <t>28.21.9</t>
  </si>
  <si>
    <t>AddImagQAAnalFreq</t>
  </si>
  <si>
    <t>28.21.8</t>
  </si>
  <si>
    <t>AddImagQAMeasMin</t>
  </si>
  <si>
    <t>28.21.7</t>
  </si>
  <si>
    <t>AddImagQAMeasFreq</t>
  </si>
  <si>
    <t>28.21.5</t>
  </si>
  <si>
    <t>AddImagTreatPlanMin</t>
  </si>
  <si>
    <t>28.21.4</t>
  </si>
  <si>
    <t>AddImagTreatPlanFreq</t>
  </si>
  <si>
    <t>28.21.3</t>
  </si>
  <si>
    <t>AddImagSimMin</t>
  </si>
  <si>
    <t>28.21.2</t>
  </si>
  <si>
    <t>AddImagSimFreq</t>
  </si>
  <si>
    <t>28.21.1</t>
  </si>
  <si>
    <t>AddImagCases</t>
  </si>
  <si>
    <t>28.20.18</t>
  </si>
  <si>
    <t>PatientMobComNotes</t>
  </si>
  <si>
    <t>28.20.17</t>
  </si>
  <si>
    <t>PatientMobComFTE</t>
  </si>
  <si>
    <t>28.20.16</t>
  </si>
  <si>
    <t>PatientMobComMin</t>
  </si>
  <si>
    <t>28.20.15</t>
  </si>
  <si>
    <t>PatientMobComIVDMin</t>
  </si>
  <si>
    <t>28.20.14</t>
  </si>
  <si>
    <t>PatientMobComIVDFreq</t>
  </si>
  <si>
    <t>28.20.13</t>
  </si>
  <si>
    <t>PatientMobComTreatDelMin</t>
  </si>
  <si>
    <t>28.20.12</t>
  </si>
  <si>
    <t>PatientMobComTreatDelFreq</t>
  </si>
  <si>
    <t>28.20.10</t>
  </si>
  <si>
    <t>PatientMobComQAAnalMin</t>
  </si>
  <si>
    <t>28.20.9</t>
  </si>
  <si>
    <t>PatientMobComQAAnalFreq</t>
  </si>
  <si>
    <t>28.20.8</t>
  </si>
  <si>
    <t>PatientMobComQAMeasMin</t>
  </si>
  <si>
    <t>28.20.7</t>
  </si>
  <si>
    <t>PatientMobComQAMeasFreq</t>
  </si>
  <si>
    <t>28.20.5</t>
  </si>
  <si>
    <t>PatientMobComTreatPlanMin</t>
  </si>
  <si>
    <t>28.20.4</t>
  </si>
  <si>
    <t>PatientMobComTreatPlanFreq</t>
  </si>
  <si>
    <t>28.20.3</t>
  </si>
  <si>
    <t>PatientMobComSimMin</t>
  </si>
  <si>
    <t>28.20.2</t>
  </si>
  <si>
    <t>PatientMobComSimFreq</t>
  </si>
  <si>
    <t>28.20.1</t>
  </si>
  <si>
    <t>PatientMobComCases</t>
  </si>
  <si>
    <t>28.19.18</t>
  </si>
  <si>
    <t>PatientMobCusNotes</t>
  </si>
  <si>
    <t>28.19.17</t>
  </si>
  <si>
    <t>PatientMobCusFTE</t>
  </si>
  <si>
    <t>28.19.16</t>
  </si>
  <si>
    <t>PatientMobCusMin</t>
  </si>
  <si>
    <t>28.19.15</t>
  </si>
  <si>
    <t>PatientMobCusIVDMin</t>
  </si>
  <si>
    <t>28.19.14</t>
  </si>
  <si>
    <t>PatientMobCusIVDFreq</t>
  </si>
  <si>
    <t>28.19.13</t>
  </si>
  <si>
    <t>PatientMobCusTreatDelMin</t>
  </si>
  <si>
    <t>28.19.12</t>
  </si>
  <si>
    <t>PatientMobCusTreatDelFreq</t>
  </si>
  <si>
    <t>28.19.10</t>
  </si>
  <si>
    <t>PatientMobCusQAAnalMin</t>
  </si>
  <si>
    <t>28.19.9</t>
  </si>
  <si>
    <t>PatientMobCusQAAnalFreq</t>
  </si>
  <si>
    <t>28.19.8</t>
  </si>
  <si>
    <t>PatientMobCusQAMeasMin</t>
  </si>
  <si>
    <t>28.19.7</t>
  </si>
  <si>
    <t>PatientMobCusQAMeasFreq</t>
  </si>
  <si>
    <t>28.19.5</t>
  </si>
  <si>
    <t>PatientMobCusTreatPlanMin</t>
  </si>
  <si>
    <t>28.19.4</t>
  </si>
  <si>
    <t>PatientMobCusTreatPlanFreq</t>
  </si>
  <si>
    <t>28.19.3</t>
  </si>
  <si>
    <t>PatientMobCusSimMin</t>
  </si>
  <si>
    <t>28.19.2</t>
  </si>
  <si>
    <t>PatientMobCusSimFreq</t>
  </si>
  <si>
    <t>28.19.1</t>
  </si>
  <si>
    <t>PatientMobCusCases</t>
  </si>
  <si>
    <t>28.18.18</t>
  </si>
  <si>
    <t>PatientMobSimNotes</t>
  </si>
  <si>
    <t>28.18.17</t>
  </si>
  <si>
    <t>PatientMobSimFTE</t>
  </si>
  <si>
    <t>28.18.16</t>
  </si>
  <si>
    <t>PatientMobSimMin</t>
  </si>
  <si>
    <t>28.18.15</t>
  </si>
  <si>
    <t>PatientMobSimIVDMin</t>
  </si>
  <si>
    <t>28.18.14</t>
  </si>
  <si>
    <t>PatientMobSimIVDFreq</t>
  </si>
  <si>
    <t>28.18.13</t>
  </si>
  <si>
    <t>PatientMobSimTreatDelMin</t>
  </si>
  <si>
    <t>28.18.12</t>
  </si>
  <si>
    <t>PatientMobSimTreatDelFreq</t>
  </si>
  <si>
    <t>28.18.10</t>
  </si>
  <si>
    <t>PatientMobSimQAAnalMin</t>
  </si>
  <si>
    <t>28.18.9</t>
  </si>
  <si>
    <t>PatientMobSimQAAnalFreq</t>
  </si>
  <si>
    <t>28.18.8</t>
  </si>
  <si>
    <t>PatientMobSimQAMeasMin</t>
  </si>
  <si>
    <t>28.18.7</t>
  </si>
  <si>
    <t>PatientMobSimQAMeasFreq</t>
  </si>
  <si>
    <t>28.18.5</t>
  </si>
  <si>
    <t>PatientMobSimTreatPlanMin</t>
  </si>
  <si>
    <t>28.18.4</t>
  </si>
  <si>
    <t>PatientMobSimTreatPlanFreq</t>
  </si>
  <si>
    <t>28.18.3</t>
  </si>
  <si>
    <t>PatientMobSimSimMin</t>
  </si>
  <si>
    <t>28.18.2</t>
  </si>
  <si>
    <t>PatientMobSimSimFreq</t>
  </si>
  <si>
    <t>28.18.1</t>
  </si>
  <si>
    <t>PatientMobSimCases</t>
  </si>
  <si>
    <t>28.17.18</t>
  </si>
  <si>
    <t>MotionMgmtNotes</t>
  </si>
  <si>
    <t>28.17.17</t>
  </si>
  <si>
    <t>MotionMgmtFTE</t>
  </si>
  <si>
    <t>28.17.16</t>
  </si>
  <si>
    <t>MotionMgmtMin</t>
  </si>
  <si>
    <t>28.17.15</t>
  </si>
  <si>
    <t>MotionMgmtIVDMin</t>
  </si>
  <si>
    <t>28.17.14</t>
  </si>
  <si>
    <t>MotionMgmtIVDFreq</t>
  </si>
  <si>
    <t>28.17.13</t>
  </si>
  <si>
    <t>MotionMgmtTreatDelMin</t>
  </si>
  <si>
    <t>28.17.12</t>
  </si>
  <si>
    <t>MotionMgmtTreatDelFreq</t>
  </si>
  <si>
    <t>28.17.10</t>
  </si>
  <si>
    <t>MotionMgmtQAAnalMin</t>
  </si>
  <si>
    <t>28.17.9</t>
  </si>
  <si>
    <t>MotionMgmtQAAnalFreq</t>
  </si>
  <si>
    <t>28.17.8</t>
  </si>
  <si>
    <t>MotionMgmtQAMeasMin</t>
  </si>
  <si>
    <t>28.17.7</t>
  </si>
  <si>
    <t>MotionMgmtQAMeasFreq</t>
  </si>
  <si>
    <t>28.17.5</t>
  </si>
  <si>
    <t>MotionMgmtTreatPlanMin</t>
  </si>
  <si>
    <t>28.17.4</t>
  </si>
  <si>
    <t>MotionMgmtTreatPlanFreq</t>
  </si>
  <si>
    <t>28.17.3</t>
  </si>
  <si>
    <t>MotionMgmtSimMin</t>
  </si>
  <si>
    <t>28.17.2</t>
  </si>
  <si>
    <t>MotionMgmtSimFreq</t>
  </si>
  <si>
    <t>28.17.1</t>
  </si>
  <si>
    <t>MotionMgmtCases</t>
  </si>
  <si>
    <t>28.16.18</t>
  </si>
  <si>
    <t>IORTNotes</t>
  </si>
  <si>
    <t>28.16.17</t>
  </si>
  <si>
    <t>IORTFTE</t>
  </si>
  <si>
    <t>28.16.16</t>
  </si>
  <si>
    <t>IORTMin</t>
  </si>
  <si>
    <t>28.16.15</t>
  </si>
  <si>
    <t>IORTIVDMin</t>
  </si>
  <si>
    <t>28.16.14</t>
  </si>
  <si>
    <t>IORTIVDFreq</t>
  </si>
  <si>
    <t>28.16.13</t>
  </si>
  <si>
    <t>IORTTreatDelMin</t>
  </si>
  <si>
    <t>28.16.12</t>
  </si>
  <si>
    <t>IORTTreatDelFreq</t>
  </si>
  <si>
    <t>28.16.11</t>
  </si>
  <si>
    <t>IORTQAAnalTech</t>
  </si>
  <si>
    <t>28.16.10</t>
  </si>
  <si>
    <t>IORTQAAnalMin</t>
  </si>
  <si>
    <t>28.16.9</t>
  </si>
  <si>
    <t>IORTQAAnalFreq</t>
  </si>
  <si>
    <t>28.16.8</t>
  </si>
  <si>
    <t>IORTQAMeasMin</t>
  </si>
  <si>
    <t>28.16.7</t>
  </si>
  <si>
    <t>IORTQAMeasFreq</t>
  </si>
  <si>
    <t>28.16.6</t>
  </si>
  <si>
    <t>IORTTreatPlanTech</t>
  </si>
  <si>
    <t>28.16.5</t>
  </si>
  <si>
    <t>IORTTreatPlanMin</t>
  </si>
  <si>
    <t>28.16.4</t>
  </si>
  <si>
    <t>IORTTreatPlanFreq</t>
  </si>
  <si>
    <t>28.16.3</t>
  </si>
  <si>
    <t>IORTSimMin</t>
  </si>
  <si>
    <t>28.16.2</t>
  </si>
  <si>
    <t>IORTSimFreq</t>
  </si>
  <si>
    <t>28.16.1</t>
  </si>
  <si>
    <t>IORTCases</t>
  </si>
  <si>
    <t>28.15.18</t>
  </si>
  <si>
    <t>TSETNotes</t>
  </si>
  <si>
    <t>28.15.17</t>
  </si>
  <si>
    <t>TSETFTE</t>
  </si>
  <si>
    <t>28.15.16</t>
  </si>
  <si>
    <t>TSETMin</t>
  </si>
  <si>
    <t>28.15.15</t>
  </si>
  <si>
    <t>TSETIVDMin</t>
  </si>
  <si>
    <t>28.15.14</t>
  </si>
  <si>
    <t>TSETIVDFreq</t>
  </si>
  <si>
    <t>28.15.13</t>
  </si>
  <si>
    <t>TSETTreatDelMin</t>
  </si>
  <si>
    <t>28.15.12</t>
  </si>
  <si>
    <t>TSETTreatDelFreq</t>
  </si>
  <si>
    <t>28.15.11</t>
  </si>
  <si>
    <t>TSETQAAnalTech</t>
  </si>
  <si>
    <t>28.15.10</t>
  </si>
  <si>
    <t>TSETQAAnalMin</t>
  </si>
  <si>
    <t>28.15.9</t>
  </si>
  <si>
    <t>TSETQAAnalFreq</t>
  </si>
  <si>
    <t>28.15.8</t>
  </si>
  <si>
    <t>TSETQAMeasMin</t>
  </si>
  <si>
    <t>28.15.7</t>
  </si>
  <si>
    <t>TSETQAMeasFreq</t>
  </si>
  <si>
    <t>28.15.6</t>
  </si>
  <si>
    <t>TSETTreatPlanTech</t>
  </si>
  <si>
    <t>28.15.5</t>
  </si>
  <si>
    <t>TSETTreatPlanMin</t>
  </si>
  <si>
    <t>28.15.4</t>
  </si>
  <si>
    <t>TSETTreatPlanFreq</t>
  </si>
  <si>
    <t>28.15.3</t>
  </si>
  <si>
    <t>TSETSimMin</t>
  </si>
  <si>
    <t>28.15.2</t>
  </si>
  <si>
    <t>TSETSimFreq</t>
  </si>
  <si>
    <t>28.15.1</t>
  </si>
  <si>
    <t>TSETCases</t>
  </si>
  <si>
    <t>28.14.18</t>
  </si>
  <si>
    <t>TBINotes</t>
  </si>
  <si>
    <t>28.14.17</t>
  </si>
  <si>
    <t>TBIFTE</t>
  </si>
  <si>
    <t>28.14.16</t>
  </si>
  <si>
    <t>TBIMin</t>
  </si>
  <si>
    <t>28.14.15</t>
  </si>
  <si>
    <t>TBIIVDMin</t>
  </si>
  <si>
    <t>28.14.14</t>
  </si>
  <si>
    <t>TBIIVDFreq</t>
  </si>
  <si>
    <t>28.14.13</t>
  </si>
  <si>
    <t>TBITreatDelMin</t>
  </si>
  <si>
    <t>28.14.12</t>
  </si>
  <si>
    <t>TBITreatDelFreq</t>
  </si>
  <si>
    <t>28.14.11</t>
  </si>
  <si>
    <t>TBIQAAnalTech</t>
  </si>
  <si>
    <t>28.14.10</t>
  </si>
  <si>
    <t>TBIQAAnalMin</t>
  </si>
  <si>
    <t>28.14.9</t>
  </si>
  <si>
    <t>TBIQAAnalFreq</t>
  </si>
  <si>
    <t>28.14.8</t>
  </si>
  <si>
    <t>TBIQAMeasMin</t>
  </si>
  <si>
    <t>28.14.7</t>
  </si>
  <si>
    <t>TBIQAMeasFreq</t>
  </si>
  <si>
    <t>28.14.6</t>
  </si>
  <si>
    <t>TBITreatPlanTech</t>
  </si>
  <si>
    <t>28.14.5</t>
  </si>
  <si>
    <t>TBITreatPlanMin</t>
  </si>
  <si>
    <t>28.14.4</t>
  </si>
  <si>
    <t>TBITreatPlanFreq</t>
  </si>
  <si>
    <t>28.14.3</t>
  </si>
  <si>
    <t>TBISimMin</t>
  </si>
  <si>
    <t>28.14.2</t>
  </si>
  <si>
    <t>TBISimFreq</t>
  </si>
  <si>
    <t>28.14.1</t>
  </si>
  <si>
    <t>TBICases</t>
  </si>
  <si>
    <t>28.13.18</t>
  </si>
  <si>
    <t>GammaNotes</t>
  </si>
  <si>
    <t>28.13.17</t>
  </si>
  <si>
    <t>GammaFTE</t>
  </si>
  <si>
    <t>28.13.16</t>
  </si>
  <si>
    <t>GammaMin</t>
  </si>
  <si>
    <t>28.13.15</t>
  </si>
  <si>
    <t>GammaIVDMin</t>
  </si>
  <si>
    <t>28.13.14</t>
  </si>
  <si>
    <t>GammaIVDFreq</t>
  </si>
  <si>
    <t>28.13.13</t>
  </si>
  <si>
    <t>GammaTreatDelMin</t>
  </si>
  <si>
    <t>28.13.12</t>
  </si>
  <si>
    <t>GammaTreatDelFreq</t>
  </si>
  <si>
    <t>28.13.11</t>
  </si>
  <si>
    <t>GammaQAAnalTech</t>
  </si>
  <si>
    <t>28.13.10</t>
  </si>
  <si>
    <t>GammaQAAnalMin</t>
  </si>
  <si>
    <t>28.13.9</t>
  </si>
  <si>
    <t>GammaQAAnalFreq</t>
  </si>
  <si>
    <t>28.13.8</t>
  </si>
  <si>
    <t>GammaQAMeasMin</t>
  </si>
  <si>
    <t>28.13.7</t>
  </si>
  <si>
    <t>GammaQAMeasFreq</t>
  </si>
  <si>
    <t>28.13.6</t>
  </si>
  <si>
    <t>GammaTreatPlanTech</t>
  </si>
  <si>
    <t>28.13.5</t>
  </si>
  <si>
    <t>GammaTreatPlanMin</t>
  </si>
  <si>
    <t>28.13.4</t>
  </si>
  <si>
    <t>GammaTreatPlanFreq</t>
  </si>
  <si>
    <t>28.13.3</t>
  </si>
  <si>
    <t>GammaSimMin</t>
  </si>
  <si>
    <t>28.13.2</t>
  </si>
  <si>
    <t>GammaSimFreq</t>
  </si>
  <si>
    <t>28.13.1</t>
  </si>
  <si>
    <t>GammaCases</t>
  </si>
  <si>
    <t>28.12.18</t>
  </si>
  <si>
    <t>MRLinacNotes</t>
  </si>
  <si>
    <t>28.12.17</t>
  </si>
  <si>
    <t>MRLinacFTE</t>
  </si>
  <si>
    <t>28.12.16</t>
  </si>
  <si>
    <t>MRLinacMin</t>
  </si>
  <si>
    <t>28.12.15</t>
  </si>
  <si>
    <t>MRLinacIVDMin</t>
  </si>
  <si>
    <t>28.12.14</t>
  </si>
  <si>
    <t>MRLinacIVDFreq</t>
  </si>
  <si>
    <t>28.12.13</t>
  </si>
  <si>
    <t>MRLinacTreatDelMin</t>
  </si>
  <si>
    <t>28.12.12</t>
  </si>
  <si>
    <t>MRLinacTreatDelFreq</t>
  </si>
  <si>
    <t>28.12.11</t>
  </si>
  <si>
    <t>MRLinacQAAnalTech</t>
  </si>
  <si>
    <t>28.12.10</t>
  </si>
  <si>
    <t>MRLinacQAAnalMin</t>
  </si>
  <si>
    <t>28.12.9</t>
  </si>
  <si>
    <t>MRLinacQAAnalFreq</t>
  </si>
  <si>
    <t>28.12.8</t>
  </si>
  <si>
    <t>MRLinacQAMeasMin</t>
  </si>
  <si>
    <t>28.12.7</t>
  </si>
  <si>
    <t>MRLinacQAMeasFreq</t>
  </si>
  <si>
    <t>28.12.6</t>
  </si>
  <si>
    <t>MRLinacTreatPlanTech</t>
  </si>
  <si>
    <t>28.12.5</t>
  </si>
  <si>
    <t>MRLinacTreatPlanMin</t>
  </si>
  <si>
    <t>28.12.4</t>
  </si>
  <si>
    <t>MRLinacTreatPlanFreq</t>
  </si>
  <si>
    <t>28.12.3</t>
  </si>
  <si>
    <t>MRLinacSimMin</t>
  </si>
  <si>
    <t>28.12.2</t>
  </si>
  <si>
    <t>MRLinacSimFreq</t>
  </si>
  <si>
    <t>28.12.1</t>
  </si>
  <si>
    <t>MRLinacCases</t>
  </si>
  <si>
    <t>28.11.18</t>
  </si>
  <si>
    <t>CyberNotes</t>
  </si>
  <si>
    <t>28.11.17</t>
  </si>
  <si>
    <t>CyberFTE</t>
  </si>
  <si>
    <t>28.11.16</t>
  </si>
  <si>
    <t>CyberMin</t>
  </si>
  <si>
    <t>28.11.15</t>
  </si>
  <si>
    <t>CyberIVDMin</t>
  </si>
  <si>
    <t>28.11.14</t>
  </si>
  <si>
    <t>CyberIVDFreq</t>
  </si>
  <si>
    <t>28.11.13</t>
  </si>
  <si>
    <t>CyberTreatDelMin</t>
  </si>
  <si>
    <t>28.11.12</t>
  </si>
  <si>
    <t>CyberTreatDelFreq</t>
  </si>
  <si>
    <t>28.11.11</t>
  </si>
  <si>
    <t>CyberQAAnalTech</t>
  </si>
  <si>
    <t>28.11.10</t>
  </si>
  <si>
    <t>CyberQAAnalMin</t>
  </si>
  <si>
    <t>28.11.9</t>
  </si>
  <si>
    <t>CyberQAAnalFreq</t>
  </si>
  <si>
    <t>28.11.8</t>
  </si>
  <si>
    <t>CyberQAMeasMin</t>
  </si>
  <si>
    <t>28.11.7</t>
  </si>
  <si>
    <t>CyberQAMeasFreq</t>
  </si>
  <si>
    <t>28.11.6</t>
  </si>
  <si>
    <t>CyberTreatPlanTech</t>
  </si>
  <si>
    <t>28.11.5</t>
  </si>
  <si>
    <t>CyberTreatPlanMin</t>
  </si>
  <si>
    <t>28.11.4</t>
  </si>
  <si>
    <t>CyberTreatPlanFreq</t>
  </si>
  <si>
    <t>28.11.3</t>
  </si>
  <si>
    <t>CyberSimMin</t>
  </si>
  <si>
    <t>28.11.2</t>
  </si>
  <si>
    <t>CyberSimFreq</t>
  </si>
  <si>
    <t>28.11.1</t>
  </si>
  <si>
    <t>CyberCases</t>
  </si>
  <si>
    <t>28.10.18</t>
  </si>
  <si>
    <t>TomoNotes</t>
  </si>
  <si>
    <t>28.10.17</t>
  </si>
  <si>
    <t>TomoFTE</t>
  </si>
  <si>
    <t>28.10.16</t>
  </si>
  <si>
    <t>TomoMin</t>
  </si>
  <si>
    <t>28.10.15</t>
  </si>
  <si>
    <t>TomoIVDMin</t>
  </si>
  <si>
    <t>28.10.14</t>
  </si>
  <si>
    <t>TomoIVDFreq</t>
  </si>
  <si>
    <t>28.10.13</t>
  </si>
  <si>
    <t>TomoTreatDelMin</t>
  </si>
  <si>
    <t>28.10.12</t>
  </si>
  <si>
    <t>TomoTreatDelFreq</t>
  </si>
  <si>
    <t>28.10.11</t>
  </si>
  <si>
    <t>TomoQAAnalTech</t>
  </si>
  <si>
    <t>28.10.10</t>
  </si>
  <si>
    <t>TomoQAAnalMin</t>
  </si>
  <si>
    <t>28.10.9</t>
  </si>
  <si>
    <t>TomoQAAnalFreq</t>
  </si>
  <si>
    <t>28.10.8</t>
  </si>
  <si>
    <t>TomoQAMeasMin</t>
  </si>
  <si>
    <t>28.10.7</t>
  </si>
  <si>
    <t>TomoQAMeasFreq</t>
  </si>
  <si>
    <t>28.10.6</t>
  </si>
  <si>
    <t>TomoTreatPlanTech</t>
  </si>
  <si>
    <t>28.10.5</t>
  </si>
  <si>
    <t>TomoTreatPlanMin</t>
  </si>
  <si>
    <t>28.10.4</t>
  </si>
  <si>
    <t>TomoTreatPlanFreq</t>
  </si>
  <si>
    <t>28.10.3</t>
  </si>
  <si>
    <t>TomoSimMin</t>
  </si>
  <si>
    <t>28.10.2</t>
  </si>
  <si>
    <t>TomoSimFreq</t>
  </si>
  <si>
    <t>28.10.1</t>
  </si>
  <si>
    <t>TomoCases</t>
  </si>
  <si>
    <t>28.9.18</t>
  </si>
  <si>
    <t>AdaptRTNotes</t>
  </si>
  <si>
    <t>28.9.17</t>
  </si>
  <si>
    <t>AdaptRTFTE</t>
  </si>
  <si>
    <t>28.9.16</t>
  </si>
  <si>
    <t>AdaptRTMin</t>
  </si>
  <si>
    <t>28.9.15</t>
  </si>
  <si>
    <t>AdaptRTIVDMin</t>
  </si>
  <si>
    <t>28.9.14</t>
  </si>
  <si>
    <t>AdaptRTIVDFreq</t>
  </si>
  <si>
    <t>28.9.13</t>
  </si>
  <si>
    <t>AdaptRTTreatDelMin</t>
  </si>
  <si>
    <t>28.9.12</t>
  </si>
  <si>
    <t>AdaptRTTreatDelFreq</t>
  </si>
  <si>
    <t>28.9.11</t>
  </si>
  <si>
    <t>AdaptRTQAAnalTech</t>
  </si>
  <si>
    <t>28.9.10</t>
  </si>
  <si>
    <t>AdaptRTQAAnalMin</t>
  </si>
  <si>
    <t>28.9.9</t>
  </si>
  <si>
    <t>AdaptRTQAAnalFreq</t>
  </si>
  <si>
    <t>28.9.8</t>
  </si>
  <si>
    <t>AdaptRTQAMeasMin</t>
  </si>
  <si>
    <t>28.9.7</t>
  </si>
  <si>
    <t>AdaptRTQAMeasFreq</t>
  </si>
  <si>
    <t>28.9.6</t>
  </si>
  <si>
    <t>AdaptRTTreatPlanTech</t>
  </si>
  <si>
    <t>28.9.5</t>
  </si>
  <si>
    <t>AdaptRTTreatPlanMin</t>
  </si>
  <si>
    <t>28.9.4</t>
  </si>
  <si>
    <t>AdaptRTTreatPlanFreq</t>
  </si>
  <si>
    <t>28.9.3</t>
  </si>
  <si>
    <t>AdaptRTSimMin</t>
  </si>
  <si>
    <t>28.9.2</t>
  </si>
  <si>
    <t>AdaptRTSimFreq</t>
  </si>
  <si>
    <t>28.9.1</t>
  </si>
  <si>
    <t>AdaptRTCases</t>
  </si>
  <si>
    <t>28.8.18</t>
  </si>
  <si>
    <t>SRSNotes</t>
  </si>
  <si>
    <t>28.8.17</t>
  </si>
  <si>
    <t>SRSFTE</t>
  </si>
  <si>
    <t>28.8.16</t>
  </si>
  <si>
    <t>SRSMin</t>
  </si>
  <si>
    <t>28.8.15</t>
  </si>
  <si>
    <t>SRSIVDMin</t>
  </si>
  <si>
    <t>28.8.14</t>
  </si>
  <si>
    <t>SRSIVDFreq</t>
  </si>
  <si>
    <t>28.8.13</t>
  </si>
  <si>
    <t>SRSTreatDelMin</t>
  </si>
  <si>
    <t>28.8.12</t>
  </si>
  <si>
    <t>SRSTreatDelFreq</t>
  </si>
  <si>
    <t>28.8.11</t>
  </si>
  <si>
    <t>SRSQAAnalTech</t>
  </si>
  <si>
    <t>28.8.10</t>
  </si>
  <si>
    <t>SRSQAAnalMin</t>
  </si>
  <si>
    <t>28.8.9</t>
  </si>
  <si>
    <t>SRSQAAnalFreq</t>
  </si>
  <si>
    <t>28.8.8</t>
  </si>
  <si>
    <t>SRSQAMeasMin</t>
  </si>
  <si>
    <t>28.8.7</t>
  </si>
  <si>
    <t>SRSQAMeasFreq</t>
  </si>
  <si>
    <t>28.8.6</t>
  </si>
  <si>
    <t>SRSTreatPlanTech</t>
  </si>
  <si>
    <t>28.8.5</t>
  </si>
  <si>
    <t>SRSTreatPlanMin</t>
  </si>
  <si>
    <t>28.8.4</t>
  </si>
  <si>
    <t>SRSTreatPlanFreq</t>
  </si>
  <si>
    <t>28.8.3</t>
  </si>
  <si>
    <t>SRSSimMin</t>
  </si>
  <si>
    <t>28.8.2</t>
  </si>
  <si>
    <t>SRSSimFreq</t>
  </si>
  <si>
    <t>28.8.1</t>
  </si>
  <si>
    <t>SRSCases</t>
  </si>
  <si>
    <t>28.7.18</t>
  </si>
  <si>
    <t>SABRComNotes</t>
  </si>
  <si>
    <t>28.7.17</t>
  </si>
  <si>
    <t>SABRComFTE</t>
  </si>
  <si>
    <t>28.7.16</t>
  </si>
  <si>
    <t>SABRComMin</t>
  </si>
  <si>
    <t>28.7.15</t>
  </si>
  <si>
    <t>SABRComIVDMin</t>
  </si>
  <si>
    <t>28.7.14</t>
  </si>
  <si>
    <t>SABRComIVDFreq</t>
  </si>
  <si>
    <t>28.7.13</t>
  </si>
  <si>
    <t>SABRComTreatDelMin</t>
  </si>
  <si>
    <t>28.7.12</t>
  </si>
  <si>
    <t>SABRComTreatDelFreq</t>
  </si>
  <si>
    <t>28.7.11</t>
  </si>
  <si>
    <t>SABRComQAAnalTech</t>
  </si>
  <si>
    <t>28.7.10</t>
  </si>
  <si>
    <t>SABRComQAAnalMin</t>
  </si>
  <si>
    <t>28.7.9</t>
  </si>
  <si>
    <t>SABRComQAAnalFreq</t>
  </si>
  <si>
    <t>28.7.8</t>
  </si>
  <si>
    <t>SABRComQAMeasMin</t>
  </si>
  <si>
    <t>28.7.7</t>
  </si>
  <si>
    <t>SABRComQAMeasFreq</t>
  </si>
  <si>
    <t>28.7.6</t>
  </si>
  <si>
    <t>SABRComTreatPlanTech</t>
  </si>
  <si>
    <t>28.7.5</t>
  </si>
  <si>
    <t>SABRComTreatPlanMin</t>
  </si>
  <si>
    <t>28.7.4</t>
  </si>
  <si>
    <t>SABRComTreatPlanFreq</t>
  </si>
  <si>
    <t>28.7.3</t>
  </si>
  <si>
    <t>SABRComSimMin</t>
  </si>
  <si>
    <t>28.7.2</t>
  </si>
  <si>
    <t>SABRComSimFreq</t>
  </si>
  <si>
    <t>28.7.1</t>
  </si>
  <si>
    <t>SABRComCases</t>
  </si>
  <si>
    <t>28.6.18</t>
  </si>
  <si>
    <t>SABRSimNotes</t>
  </si>
  <si>
    <t>28.6.17</t>
  </si>
  <si>
    <t>SABRSimFTE</t>
  </si>
  <si>
    <t>28.6.16</t>
  </si>
  <si>
    <t>SABRSimMin</t>
  </si>
  <si>
    <t>28.6.15</t>
  </si>
  <si>
    <t>SABRSimIVDMin</t>
  </si>
  <si>
    <t>28.6.14</t>
  </si>
  <si>
    <t>SABRSimIVDFreq</t>
  </si>
  <si>
    <t>28.6.13</t>
  </si>
  <si>
    <t>SABRSimTreatDelMin</t>
  </si>
  <si>
    <t>28.6.12</t>
  </si>
  <si>
    <t>SABRSimTreatDelFreq</t>
  </si>
  <si>
    <t>28.6.11</t>
  </si>
  <si>
    <t>SABRSimQAAnalTech</t>
  </si>
  <si>
    <t>28.6.10</t>
  </si>
  <si>
    <t>SABRSimQAAnalMin</t>
  </si>
  <si>
    <t>28.6.9</t>
  </si>
  <si>
    <t>SABRSimQAAnalFreq</t>
  </si>
  <si>
    <t>28.6.8</t>
  </si>
  <si>
    <t>SABRSimQAMeasMin</t>
  </si>
  <si>
    <t>28.6.7</t>
  </si>
  <si>
    <t>SABRSimQAMeasFreq</t>
  </si>
  <si>
    <t>28.6.6</t>
  </si>
  <si>
    <t>SABRSimTreatPlanTech</t>
  </si>
  <si>
    <t>28.6.5</t>
  </si>
  <si>
    <t>SABRSimTreatPlanMin</t>
  </si>
  <si>
    <t>28.6.4</t>
  </si>
  <si>
    <t>SABRSimTreatPlanFreq</t>
  </si>
  <si>
    <t>28.6.3</t>
  </si>
  <si>
    <t>SABRSimSimMin</t>
  </si>
  <si>
    <t>28.6.2</t>
  </si>
  <si>
    <t>SABRSimSimFreq</t>
  </si>
  <si>
    <t>28.6.1</t>
  </si>
  <si>
    <t>SABRSimCases</t>
  </si>
  <si>
    <t>28.5.18</t>
  </si>
  <si>
    <t>ElectronsNotes</t>
  </si>
  <si>
    <t>28.5.17</t>
  </si>
  <si>
    <t>ElectronsFTE</t>
  </si>
  <si>
    <t>28.5.16</t>
  </si>
  <si>
    <t>ElectronsMin</t>
  </si>
  <si>
    <t>28.5.15</t>
  </si>
  <si>
    <t>ElectronsIVDMin</t>
  </si>
  <si>
    <t>28.5.14</t>
  </si>
  <si>
    <t>ElectronsIVDFreq</t>
  </si>
  <si>
    <t>28.5.13</t>
  </si>
  <si>
    <t>ElectronsTreatDelMin</t>
  </si>
  <si>
    <t>28.5.12</t>
  </si>
  <si>
    <t>ElectronsTreatDelFreq</t>
  </si>
  <si>
    <t>28.5.11</t>
  </si>
  <si>
    <t>ElectronsQAAnalTech</t>
  </si>
  <si>
    <t>28.5.10</t>
  </si>
  <si>
    <t>ElectronsQAAnalMin</t>
  </si>
  <si>
    <t>28.5.9</t>
  </si>
  <si>
    <t>ElectronsQAAnalFreq</t>
  </si>
  <si>
    <t>28.5.8</t>
  </si>
  <si>
    <t>ElectronsQAMeasMin</t>
  </si>
  <si>
    <t>28.5.7</t>
  </si>
  <si>
    <t>ElectronsQAMeasFreq</t>
  </si>
  <si>
    <t>28.5.6</t>
  </si>
  <si>
    <t>ElectronsTreatPlanTech</t>
  </si>
  <si>
    <t>28.5.5</t>
  </si>
  <si>
    <t>ElectronsTreatPlanMin</t>
  </si>
  <si>
    <t>28.5.4</t>
  </si>
  <si>
    <t>ElectronsTreatPlanFreq</t>
  </si>
  <si>
    <t>28.5.3</t>
  </si>
  <si>
    <t>ElectronsSimMin</t>
  </si>
  <si>
    <t>28.5.2</t>
  </si>
  <si>
    <t>ElectronsSimFreq</t>
  </si>
  <si>
    <t>28.5.1</t>
  </si>
  <si>
    <t>ElectronsCases</t>
  </si>
  <si>
    <t>28.4.18</t>
  </si>
  <si>
    <t>SXRTNotes</t>
  </si>
  <si>
    <t>28.4.17</t>
  </si>
  <si>
    <t>SXRTFTE</t>
  </si>
  <si>
    <t>28.4.16</t>
  </si>
  <si>
    <t>SXRTMin</t>
  </si>
  <si>
    <t>28.4.15</t>
  </si>
  <si>
    <t>SXRTIVDMin</t>
  </si>
  <si>
    <t>28.4.14</t>
  </si>
  <si>
    <t>SXRTIVDFreq</t>
  </si>
  <si>
    <t>28.4.13</t>
  </si>
  <si>
    <t>SXRTTreatDelMin</t>
  </si>
  <si>
    <t>28.4.12</t>
  </si>
  <si>
    <t>SXRTTreatDelFreq</t>
  </si>
  <si>
    <t>28.4.11</t>
  </si>
  <si>
    <t>SXRTQAAnalTech</t>
  </si>
  <si>
    <t>28.4.10</t>
  </si>
  <si>
    <t>SXRTQAAnalMin</t>
  </si>
  <si>
    <t>28.4.9</t>
  </si>
  <si>
    <t>SXRTQAAnalFreq</t>
  </si>
  <si>
    <t>28.4.8</t>
  </si>
  <si>
    <t>SXRTQAMeasMin</t>
  </si>
  <si>
    <t>28.4.7</t>
  </si>
  <si>
    <t>SXRTQAMeasFreq</t>
  </si>
  <si>
    <t>28.4.6</t>
  </si>
  <si>
    <t>SXRTTreatPlanTech</t>
  </si>
  <si>
    <t>28.4.5</t>
  </si>
  <si>
    <t>SXRTTreatPlanMin</t>
  </si>
  <si>
    <t>28.4.4</t>
  </si>
  <si>
    <t>SXRTTreatPlanFreq</t>
  </si>
  <si>
    <t>28.4.3</t>
  </si>
  <si>
    <t>SXRTSimMin</t>
  </si>
  <si>
    <t>28.4.2</t>
  </si>
  <si>
    <t>SXRTSimFreq</t>
  </si>
  <si>
    <t>28.4.1</t>
  </si>
  <si>
    <t>SXRTCases</t>
  </si>
  <si>
    <t>28.3.18</t>
  </si>
  <si>
    <t>VMATNotes</t>
  </si>
  <si>
    <t>28.3.17</t>
  </si>
  <si>
    <t>VMATFTE</t>
  </si>
  <si>
    <t>28.3.16</t>
  </si>
  <si>
    <t>VMATMin</t>
  </si>
  <si>
    <t>28.3.15</t>
  </si>
  <si>
    <t>VMATIVDMin</t>
  </si>
  <si>
    <t>28.3.14</t>
  </si>
  <si>
    <t>VMATIVDFreq</t>
  </si>
  <si>
    <t>28.3.13</t>
  </si>
  <si>
    <t>VMATTreatDelMin</t>
  </si>
  <si>
    <t>28.3.12</t>
  </si>
  <si>
    <t>VMATTreatDelFreq</t>
  </si>
  <si>
    <t>28.3.11</t>
  </si>
  <si>
    <t>VMATQAAnalTech</t>
  </si>
  <si>
    <t>28.3.10</t>
  </si>
  <si>
    <t>VMATQAAnalMin</t>
  </si>
  <si>
    <t>28.3.9</t>
  </si>
  <si>
    <t>VMATQAAnalFreq</t>
  </si>
  <si>
    <t>28.3.8</t>
  </si>
  <si>
    <t>VMATQAMeasMin</t>
  </si>
  <si>
    <t>28.3.7</t>
  </si>
  <si>
    <t>VMATQAMeasFreq</t>
  </si>
  <si>
    <t>28.3.6</t>
  </si>
  <si>
    <t>VMATTreatPlanTech</t>
  </si>
  <si>
    <t>28.3.5</t>
  </si>
  <si>
    <t>VMATTreatPlanMin</t>
  </si>
  <si>
    <t>28.3.4</t>
  </si>
  <si>
    <t>VMATTreatPlanFreq</t>
  </si>
  <si>
    <t>28.3.3</t>
  </si>
  <si>
    <t>VMATSimMin</t>
  </si>
  <si>
    <t>28.3.2</t>
  </si>
  <si>
    <t>VMATSimFreq</t>
  </si>
  <si>
    <t>28.3.1</t>
  </si>
  <si>
    <t>VMATCases</t>
  </si>
  <si>
    <t>28.2.18</t>
  </si>
  <si>
    <t>3DCRTNotes</t>
  </si>
  <si>
    <t>28.2.17</t>
  </si>
  <si>
    <t>3DCRTFTE</t>
  </si>
  <si>
    <t>28.2.16</t>
  </si>
  <si>
    <t>3DCRTMin</t>
  </si>
  <si>
    <t>28.2.15</t>
  </si>
  <si>
    <t>3DCRTIVDMin</t>
  </si>
  <si>
    <t>28.2.14</t>
  </si>
  <si>
    <t>3DCRTIVDFreq</t>
  </si>
  <si>
    <t>28.2.13</t>
  </si>
  <si>
    <t>3DCRTTreatDelMin</t>
  </si>
  <si>
    <t>28.2.12</t>
  </si>
  <si>
    <t>3DCRTTreatDelFreq</t>
  </si>
  <si>
    <t>28.2.11</t>
  </si>
  <si>
    <t>3DCRTQAAnalTech</t>
  </si>
  <si>
    <t>28.2.10</t>
  </si>
  <si>
    <t>3DCRTQAAnalMin</t>
  </si>
  <si>
    <t>28.2.9</t>
  </si>
  <si>
    <t>3DCRTQAAnalFreq</t>
  </si>
  <si>
    <t>28.2.8</t>
  </si>
  <si>
    <t>3DCRTQAMeasMin</t>
  </si>
  <si>
    <t>28.2.7</t>
  </si>
  <si>
    <t>3DCRTQAMeasFreq</t>
  </si>
  <si>
    <t>28.2.6</t>
  </si>
  <si>
    <t>3DCRTTreatPlanTech</t>
  </si>
  <si>
    <t>28.2.5</t>
  </si>
  <si>
    <t>3DCRTTreatPlanMin</t>
  </si>
  <si>
    <t>28.2.4</t>
  </si>
  <si>
    <t>3DCRTTreatPlanFreq</t>
  </si>
  <si>
    <t>28.2.3</t>
  </si>
  <si>
    <t>3DCRTSimMin</t>
  </si>
  <si>
    <t>28.2.2</t>
  </si>
  <si>
    <t>3DCRTSimFreq</t>
  </si>
  <si>
    <t>28.2.1</t>
  </si>
  <si>
    <t>3DCRTCases</t>
  </si>
  <si>
    <t>28.1.18</t>
  </si>
  <si>
    <t>2DNotes</t>
  </si>
  <si>
    <t>28.1.17</t>
  </si>
  <si>
    <t>2DFTE</t>
  </si>
  <si>
    <t>28.1.16</t>
  </si>
  <si>
    <t>2DMin</t>
  </si>
  <si>
    <t>28.1.15</t>
  </si>
  <si>
    <t>2DIVDMin</t>
  </si>
  <si>
    <t>28.1.14</t>
  </si>
  <si>
    <t>2DIVDFreq</t>
  </si>
  <si>
    <t>28.1.13</t>
  </si>
  <si>
    <t>2DTreatDelMin</t>
  </si>
  <si>
    <t>28.1.12</t>
  </si>
  <si>
    <t>2DTreatDelFreq</t>
  </si>
  <si>
    <t>28.1.11</t>
  </si>
  <si>
    <t>2DQAAnalTech</t>
  </si>
  <si>
    <t>28.1.10</t>
  </si>
  <si>
    <t>2DQAAnalMin</t>
  </si>
  <si>
    <t>28.1.9</t>
  </si>
  <si>
    <t>2DQAAnalFreq</t>
  </si>
  <si>
    <t>28.1.8</t>
  </si>
  <si>
    <t>2DQAMeasMin</t>
  </si>
  <si>
    <t>28.1.7</t>
  </si>
  <si>
    <t>2DQAMeasFreq</t>
  </si>
  <si>
    <t>28.1.6</t>
  </si>
  <si>
    <t>2DTreatPlanTech</t>
  </si>
  <si>
    <t>28.1.5</t>
  </si>
  <si>
    <t>2DTreatPlanMin</t>
  </si>
  <si>
    <t>28.1.4</t>
  </si>
  <si>
    <t>2DTreatPlanFreq</t>
  </si>
  <si>
    <t>28.1.3</t>
  </si>
  <si>
    <t>2DSimMin</t>
  </si>
  <si>
    <t>28.1.2</t>
  </si>
  <si>
    <t>2DSimFreq</t>
  </si>
  <si>
    <t>28.1.1</t>
  </si>
  <si>
    <t>2DCases</t>
  </si>
  <si>
    <t>4 Workforce Planning</t>
  </si>
  <si>
    <t>IncreaseROMPIncreaseSafety</t>
  </si>
  <si>
    <t>ExpectedPracticeChanges</t>
  </si>
  <si>
    <t>SupplyDemandInitiatives</t>
  </si>
  <si>
    <t>Binary</t>
  </si>
  <si>
    <t>24.9.1</t>
  </si>
  <si>
    <t>RetainIssNone</t>
  </si>
  <si>
    <t>24.8.2</t>
  </si>
  <si>
    <t>RetainIssOtherNote</t>
  </si>
  <si>
    <t>24.8.1</t>
  </si>
  <si>
    <t>RetainIssOther</t>
  </si>
  <si>
    <t>24.7.1</t>
  </si>
  <si>
    <t>RetainIssTrainReq</t>
  </si>
  <si>
    <t>24.6.1</t>
  </si>
  <si>
    <t>RetainIssTrainSupply</t>
  </si>
  <si>
    <t>24.5.1</t>
  </si>
  <si>
    <t>RetainIssCollegialSupport</t>
  </si>
  <si>
    <t>24.4.1</t>
  </si>
  <si>
    <t>RetainIssCareerPog</t>
  </si>
  <si>
    <t>24.3.1</t>
  </si>
  <si>
    <t>RetainIssLocation</t>
  </si>
  <si>
    <t>24.2.1</t>
  </si>
  <si>
    <t>RetainIssAttract</t>
  </si>
  <si>
    <t>24.1.1</t>
  </si>
  <si>
    <t>RetainIssRem</t>
  </si>
  <si>
    <t>23.9.1</t>
  </si>
  <si>
    <t>RecruitIssNone</t>
  </si>
  <si>
    <t>23.8.2</t>
  </si>
  <si>
    <t>RecruitIssOtherNote</t>
  </si>
  <si>
    <t>23.8.1</t>
  </si>
  <si>
    <t>RecruitIssOther</t>
  </si>
  <si>
    <t>23.7.1</t>
  </si>
  <si>
    <t>RecruitIssTrainReq</t>
  </si>
  <si>
    <t>23.6.1</t>
  </si>
  <si>
    <t>RecruitIssTrainSupply</t>
  </si>
  <si>
    <t>23.5.1</t>
  </si>
  <si>
    <t>RecruitIssCollegialSupport</t>
  </si>
  <si>
    <t>23.4.1</t>
  </si>
  <si>
    <t>RecruitIssCareerPog</t>
  </si>
  <si>
    <t>23.3.1</t>
  </si>
  <si>
    <t>RecruitIssLocation</t>
  </si>
  <si>
    <t>23.2.1</t>
  </si>
  <si>
    <t>RecruitIssAttract</t>
  </si>
  <si>
    <t>23.1.1</t>
  </si>
  <si>
    <t>RecruitIssRem</t>
  </si>
  <si>
    <t>22.3.2</t>
  </si>
  <si>
    <t>CentreProfileDecreaseFTE</t>
  </si>
  <si>
    <t>22.3.1</t>
  </si>
  <si>
    <t>CentreProfileDecease</t>
  </si>
  <si>
    <t>22.2.2</t>
  </si>
  <si>
    <t>CentreProfileIncreaseFTE</t>
  </si>
  <si>
    <t>22.2.1</t>
  </si>
  <si>
    <t>CentreProfileIncrease</t>
  </si>
  <si>
    <t>22.1.1</t>
  </si>
  <si>
    <t>CentreProfileNoChange</t>
  </si>
  <si>
    <t>3 ROMP Std Hours</t>
  </si>
  <si>
    <t>Sum.7.4</t>
  </si>
  <si>
    <t>Work_Time</t>
  </si>
  <si>
    <t>OthROMPSPubHols</t>
  </si>
  <si>
    <t>Sum.7.3</t>
  </si>
  <si>
    <t>OthROMPSLeave</t>
  </si>
  <si>
    <t>Sum.7.2</t>
  </si>
  <si>
    <t>OthROMPSWeeks</t>
  </si>
  <si>
    <t>Sum.7.1</t>
  </si>
  <si>
    <t>OthROMPSDays</t>
  </si>
  <si>
    <t>Sum.6.4</t>
  </si>
  <si>
    <t>TEAPClincial3PubHols</t>
  </si>
  <si>
    <t>Sum.6.3</t>
  </si>
  <si>
    <t>TEAPClincial3Leave</t>
  </si>
  <si>
    <t>Sum.6.2</t>
  </si>
  <si>
    <t>TEAPClincial3Weeks</t>
  </si>
  <si>
    <t>Sum.6.1</t>
  </si>
  <si>
    <t>TEAPClincial3Days</t>
  </si>
  <si>
    <t>Sum.5.4</t>
  </si>
  <si>
    <t>TEAPClincial2PubHols</t>
  </si>
  <si>
    <t>Sum.5.3</t>
  </si>
  <si>
    <t>TEAPClincial2Leave</t>
  </si>
  <si>
    <t>Sum.5.2</t>
  </si>
  <si>
    <t>TEAPClincial2Weeks</t>
  </si>
  <si>
    <t>Sum.5.1</t>
  </si>
  <si>
    <t>TEAPClincialTSETays</t>
  </si>
  <si>
    <t>Sum.4.4</t>
  </si>
  <si>
    <t>TEAPClincial1PubHols</t>
  </si>
  <si>
    <t>Sum.4.3</t>
  </si>
  <si>
    <t>TEAPClincial1Leave</t>
  </si>
  <si>
    <t>Sum.4.2</t>
  </si>
  <si>
    <t>TEAPClincial1Weeks</t>
  </si>
  <si>
    <t>Sum.4.1</t>
  </si>
  <si>
    <t>TEAPClincial1Days</t>
  </si>
  <si>
    <t>Sum.3.4</t>
  </si>
  <si>
    <t>TEAPPreClinicalPubHols</t>
  </si>
  <si>
    <t>Sum.3.3</t>
  </si>
  <si>
    <t>TEAPPreClinicalLeave</t>
  </si>
  <si>
    <t>Sum.3.2</t>
  </si>
  <si>
    <t>TEAPPreClinicalWeeks</t>
  </si>
  <si>
    <t>Sum.3.1</t>
  </si>
  <si>
    <t>TEAPPreClinicalDays</t>
  </si>
  <si>
    <t>Sum.2.4</t>
  </si>
  <si>
    <t>NonRegROMPSPubHols</t>
  </si>
  <si>
    <t>Sum.2.3</t>
  </si>
  <si>
    <t>NonRegROMPSLeave</t>
  </si>
  <si>
    <t>Sum.2.2</t>
  </si>
  <si>
    <t>NonRegROMPSWeeks</t>
  </si>
  <si>
    <t>Sum.2.1</t>
  </si>
  <si>
    <t>NonRegROMPSDays</t>
  </si>
  <si>
    <t>Sum.1.4</t>
  </si>
  <si>
    <t>RegROMPSPubHols</t>
  </si>
  <si>
    <t>Sum.1.3</t>
  </si>
  <si>
    <t>RegROMPSLeave</t>
  </si>
  <si>
    <t>Sum.1.2</t>
  </si>
  <si>
    <t>RegROMPSWeeks</t>
  </si>
  <si>
    <t>Sum.1.1</t>
  </si>
  <si>
    <t>RegROMPSDays</t>
  </si>
  <si>
    <t>21.8.2</t>
  </si>
  <si>
    <t>RegROMPEquivFTE</t>
  </si>
  <si>
    <t>21.8.1</t>
  </si>
  <si>
    <t>TotalClinicalFTE</t>
  </si>
  <si>
    <t>21.7.2</t>
  </si>
  <si>
    <t>OthROMPSClinicalFTE</t>
  </si>
  <si>
    <t>21.7.1</t>
  </si>
  <si>
    <t>OthROMPSClinical</t>
  </si>
  <si>
    <t>21.6.2</t>
  </si>
  <si>
    <t>TEAPClincial3ClinicalFTE</t>
  </si>
  <si>
    <t>21.6.1</t>
  </si>
  <si>
    <t>TEAPClincial3Clinical</t>
  </si>
  <si>
    <t>21.5.2</t>
  </si>
  <si>
    <t>TEAPClincial2ClinicalFTE</t>
  </si>
  <si>
    <t>21.5.1</t>
  </si>
  <si>
    <t>TEAPClincial2Clinical</t>
  </si>
  <si>
    <t>21.4.2</t>
  </si>
  <si>
    <t>TEAPClincial1ClinicalFTE</t>
  </si>
  <si>
    <t>21.4.1</t>
  </si>
  <si>
    <t>TEAPClincial1Clinical</t>
  </si>
  <si>
    <t>21.3.2</t>
  </si>
  <si>
    <t>TEAPPreClinicalClinicalFTE</t>
  </si>
  <si>
    <t>21.3.1</t>
  </si>
  <si>
    <t>TEAPPreClinicalClinical</t>
  </si>
  <si>
    <t>21.2.2</t>
  </si>
  <si>
    <t>NonRegROMPSClinicalFTE</t>
  </si>
  <si>
    <t>21.2.1</t>
  </si>
  <si>
    <t>NonRegROMPSClinical</t>
  </si>
  <si>
    <t>21.1.2</t>
  </si>
  <si>
    <t>RegROMPSClinicalFTE</t>
  </si>
  <si>
    <t>21.1.1</t>
  </si>
  <si>
    <t>RegROMPSClinical</t>
  </si>
  <si>
    <t>20.15.1</t>
  </si>
  <si>
    <t>TotalTimeOtherAct</t>
  </si>
  <si>
    <t>20.14.2</t>
  </si>
  <si>
    <t>OtherActsNotes</t>
  </si>
  <si>
    <t>20.14.1</t>
  </si>
  <si>
    <t>OtherActs</t>
  </si>
  <si>
    <t>20.13.2</t>
  </si>
  <si>
    <t>OtherActCPDNotes</t>
  </si>
  <si>
    <t>20.13.1</t>
  </si>
  <si>
    <t>OtherActCPD</t>
  </si>
  <si>
    <t>20.12.2</t>
  </si>
  <si>
    <t>OtherActCollegeNotes</t>
  </si>
  <si>
    <t>20.12.1</t>
  </si>
  <si>
    <t>OtherActCollege</t>
  </si>
  <si>
    <t>20.11.2</t>
  </si>
  <si>
    <t>OtherActSerDevNotes</t>
  </si>
  <si>
    <t>20.11.1</t>
  </si>
  <si>
    <t>OtherActSerDev</t>
  </si>
  <si>
    <t>OtherActDocManNotes</t>
  </si>
  <si>
    <t>OtherActDocMan</t>
  </si>
  <si>
    <t>20.10.2</t>
  </si>
  <si>
    <t>OtherActAuditNotes</t>
  </si>
  <si>
    <t>20.10.1</t>
  </si>
  <si>
    <t>OtherActAudit</t>
  </si>
  <si>
    <t>20.9.2</t>
  </si>
  <si>
    <t>OtherActAdminNotes</t>
  </si>
  <si>
    <t>20.9.1</t>
  </si>
  <si>
    <t>OtherActAdmin</t>
  </si>
  <si>
    <t>20.8.2</t>
  </si>
  <si>
    <t>OtherActClinicalDevNotes</t>
  </si>
  <si>
    <t>20.8.1</t>
  </si>
  <si>
    <t>OtherActClinicalDev</t>
  </si>
  <si>
    <t>20.7.2</t>
  </si>
  <si>
    <t>OtherActResearchNotes</t>
  </si>
  <si>
    <t>20.7.1</t>
  </si>
  <si>
    <t>OtherActResearch</t>
  </si>
  <si>
    <t>20.6.2</t>
  </si>
  <si>
    <t>OtherActIndirectPatientNotes</t>
  </si>
  <si>
    <t>20.6.1</t>
  </si>
  <si>
    <t>OtherActIndirectPatient</t>
  </si>
  <si>
    <t>20.5.2</t>
  </si>
  <si>
    <t>OtherActSystemFollowNotes</t>
  </si>
  <si>
    <t>20.5.1</t>
  </si>
  <si>
    <t>OtherActSystemFollow</t>
  </si>
  <si>
    <t>20.4.2</t>
  </si>
  <si>
    <t>OtherActPatientFollowNotes</t>
  </si>
  <si>
    <t>20.4.1</t>
  </si>
  <si>
    <t>OtherActPatientFollow</t>
  </si>
  <si>
    <t>20.3.2</t>
  </si>
  <si>
    <t>OtherActTEAPNotes</t>
  </si>
  <si>
    <t>20.3.1</t>
  </si>
  <si>
    <t>OtherActTEAP</t>
  </si>
  <si>
    <t>20.2.2</t>
  </si>
  <si>
    <t>OtherActClassNotes</t>
  </si>
  <si>
    <t>20.2.1</t>
  </si>
  <si>
    <t>OtherActClass</t>
  </si>
  <si>
    <t>20.1.2</t>
  </si>
  <si>
    <t>OtherActSafetyNotes</t>
  </si>
  <si>
    <t>20.1.1</t>
  </si>
  <si>
    <t>OtherActSafetyPerc</t>
  </si>
  <si>
    <t>19.8.6</t>
  </si>
  <si>
    <t>OtherLeaveNotes</t>
  </si>
  <si>
    <t>19.8.5</t>
  </si>
  <si>
    <t>ConfNotes</t>
  </si>
  <si>
    <t>19.8.4</t>
  </si>
  <si>
    <t>PubHolsNotes</t>
  </si>
  <si>
    <t>19.8.3</t>
  </si>
  <si>
    <t>LeaveNotes</t>
  </si>
  <si>
    <t>19.8.2</t>
  </si>
  <si>
    <t>WeeksNotes</t>
  </si>
  <si>
    <t>19.8.1</t>
  </si>
  <si>
    <t>DaysNotes</t>
  </si>
  <si>
    <t>19.7.6</t>
  </si>
  <si>
    <t>OthROMPSOtherLeave</t>
  </si>
  <si>
    <t>19.7.5</t>
  </si>
  <si>
    <t>OthROMPSConf</t>
  </si>
  <si>
    <t>19.7.4</t>
  </si>
  <si>
    <t>19.7.3</t>
  </si>
  <si>
    <t>19.7.2</t>
  </si>
  <si>
    <t>19.7.1</t>
  </si>
  <si>
    <t>19.6.6</t>
  </si>
  <si>
    <t>TEAPClincial3OtherLeave</t>
  </si>
  <si>
    <t>19.6.5</t>
  </si>
  <si>
    <t>TEAPClincial3Conf</t>
  </si>
  <si>
    <t>19.6.4</t>
  </si>
  <si>
    <t>19.6.3</t>
  </si>
  <si>
    <t>19.6.2</t>
  </si>
  <si>
    <t>19.6.1</t>
  </si>
  <si>
    <t>19.5.6</t>
  </si>
  <si>
    <t>TEAPClincial2OtherLeave</t>
  </si>
  <si>
    <t>19.5.5</t>
  </si>
  <si>
    <t>TEAPClincial2Conf</t>
  </si>
  <si>
    <t>19.5.4</t>
  </si>
  <si>
    <t>19.5.3</t>
  </si>
  <si>
    <t>19.5.2</t>
  </si>
  <si>
    <t>19.5.1</t>
  </si>
  <si>
    <t>19.4.6</t>
  </si>
  <si>
    <t>TEAPClincial1OtherLeave</t>
  </si>
  <si>
    <t>19.4.5</t>
  </si>
  <si>
    <t>TEAPClincial1Conf</t>
  </si>
  <si>
    <t>19.4.4</t>
  </si>
  <si>
    <t>19.4.3</t>
  </si>
  <si>
    <t>19.4.2</t>
  </si>
  <si>
    <t>19.4.1</t>
  </si>
  <si>
    <t>19.3.6</t>
  </si>
  <si>
    <t>TEAPPreClinicalOtherLeave</t>
  </si>
  <si>
    <t>19.3.5</t>
  </si>
  <si>
    <t>TEAPPreClinicalConf</t>
  </si>
  <si>
    <t>19.3.4</t>
  </si>
  <si>
    <t>19.3.3</t>
  </si>
  <si>
    <t>19.3.2</t>
  </si>
  <si>
    <t>19.3.1</t>
  </si>
  <si>
    <t>19.2.6</t>
  </si>
  <si>
    <t>NonRegROMPSOtherLeave</t>
  </si>
  <si>
    <t>19.2.5</t>
  </si>
  <si>
    <t>NonRegROMPSConf</t>
  </si>
  <si>
    <t>19.2.4</t>
  </si>
  <si>
    <t>19.2.3</t>
  </si>
  <si>
    <t>19.2.2</t>
  </si>
  <si>
    <t>19.2.1</t>
  </si>
  <si>
    <t>19.1.6</t>
  </si>
  <si>
    <t>RegROMPSOtherLeave</t>
  </si>
  <si>
    <t>19.1.5</t>
  </si>
  <si>
    <t>RegROMPSConf</t>
  </si>
  <si>
    <t>19.1.4</t>
  </si>
  <si>
    <t>19.1.3</t>
  </si>
  <si>
    <t>19.1.2</t>
  </si>
  <si>
    <t>19.1.1</t>
  </si>
  <si>
    <t>TickBox</t>
  </si>
  <si>
    <t>2 About ROMPS</t>
  </si>
  <si>
    <t>18.6.4</t>
  </si>
  <si>
    <t>OverseasRecruit6Level</t>
  </si>
  <si>
    <t>18.6.3</t>
  </si>
  <si>
    <t>OverseasRecruit6FTE</t>
  </si>
  <si>
    <t>18.6.2</t>
  </si>
  <si>
    <t>OverseasRecruit6Country</t>
  </si>
  <si>
    <t>18.6.1</t>
  </si>
  <si>
    <t>OverseasRecruit6Year</t>
  </si>
  <si>
    <t>18.5.4</t>
  </si>
  <si>
    <t>OverseasRecruit5Level</t>
  </si>
  <si>
    <t>18.5.3</t>
  </si>
  <si>
    <t>OverseasRecruit5FTE</t>
  </si>
  <si>
    <t>18.5.2</t>
  </si>
  <si>
    <t>OverseasRecruit5Country</t>
  </si>
  <si>
    <t>18.5.1</t>
  </si>
  <si>
    <t>OverseasRecruit5Year</t>
  </si>
  <si>
    <t>18.4.4</t>
  </si>
  <si>
    <t>OverseasRecruit4Level</t>
  </si>
  <si>
    <t>18.4.3</t>
  </si>
  <si>
    <t>OverseasRecruit4FTE</t>
  </si>
  <si>
    <t>18.4.2</t>
  </si>
  <si>
    <t>OverseasRecruit4Country</t>
  </si>
  <si>
    <t>18.4.1</t>
  </si>
  <si>
    <t>OverseasRecruit4Year</t>
  </si>
  <si>
    <t>18.3.4</t>
  </si>
  <si>
    <t>OverseasRecruit3Level</t>
  </si>
  <si>
    <t>18.3.3</t>
  </si>
  <si>
    <t>OverseasRecruit3FTE</t>
  </si>
  <si>
    <t>18.3.2</t>
  </si>
  <si>
    <t>OverseasRecruit3Country</t>
  </si>
  <si>
    <t>18.3.1</t>
  </si>
  <si>
    <t>OverseasRecruit3Year</t>
  </si>
  <si>
    <t>18.2.4</t>
  </si>
  <si>
    <t>OverseasRecruit2Level</t>
  </si>
  <si>
    <t>18.2.3</t>
  </si>
  <si>
    <t>OverseasRecruit2FTE</t>
  </si>
  <si>
    <t>18.2.2</t>
  </si>
  <si>
    <t>OverseasRecruit2Country</t>
  </si>
  <si>
    <t>18.2.1</t>
  </si>
  <si>
    <t>OverseasRecruit2Year</t>
  </si>
  <si>
    <t>18.1.4</t>
  </si>
  <si>
    <t>OverseasRecruit1Level</t>
  </si>
  <si>
    <t>18.1.3</t>
  </si>
  <si>
    <t>OverseasRecruit1FTE</t>
  </si>
  <si>
    <t>18.1.2</t>
  </si>
  <si>
    <t>OverseasRecruit1Country</t>
  </si>
  <si>
    <t>18.1.1</t>
  </si>
  <si>
    <t>OverseasRecruit1Year</t>
  </si>
  <si>
    <t>17.7.2</t>
  </si>
  <si>
    <t>RecruitTotalFTE</t>
  </si>
  <si>
    <t>17.7.1</t>
  </si>
  <si>
    <t>RecruitTotalHeads</t>
  </si>
  <si>
    <t>17.6.3</t>
  </si>
  <si>
    <t>RecruitOthComment</t>
  </si>
  <si>
    <t>17.6.2</t>
  </si>
  <si>
    <t>RecruitOthFTE</t>
  </si>
  <si>
    <t>17.5.1</t>
  </si>
  <si>
    <t>RetiredHeads</t>
  </si>
  <si>
    <t>17.4.3</t>
  </si>
  <si>
    <t>ResignedComment</t>
  </si>
  <si>
    <t>17.4.2</t>
  </si>
  <si>
    <t>ResignedFTE</t>
  </si>
  <si>
    <t>17.4.1</t>
  </si>
  <si>
    <t>ResignedHeads</t>
  </si>
  <si>
    <t>17.3.3</t>
  </si>
  <si>
    <t>RecruitOverseasComment</t>
  </si>
  <si>
    <t>17.3.2</t>
  </si>
  <si>
    <t>RecruitOverseasFTE</t>
  </si>
  <si>
    <t>17.3.1</t>
  </si>
  <si>
    <t>RecruitOverseasHeads</t>
  </si>
  <si>
    <t>17.2.3</t>
  </si>
  <si>
    <t>RecruitInterstateComment</t>
  </si>
  <si>
    <t>17.2.2</t>
  </si>
  <si>
    <t>RecruitInterstateFTE</t>
  </si>
  <si>
    <t>17.2.1</t>
  </si>
  <si>
    <t>RecruitInterstateHeads</t>
  </si>
  <si>
    <t>17.1.3</t>
  </si>
  <si>
    <t>RecruitSameStateComment</t>
  </si>
  <si>
    <t>17.1.2</t>
  </si>
  <si>
    <t>RecruitSameStateFTE</t>
  </si>
  <si>
    <t>17.1.1</t>
  </si>
  <si>
    <t>RecruitSameStateHeads</t>
  </si>
  <si>
    <t>16.7.2</t>
  </si>
  <si>
    <t>LeaveTotalFTE</t>
  </si>
  <si>
    <t>16.7.1</t>
  </si>
  <si>
    <t>LeaveTotalHeads</t>
  </si>
  <si>
    <t>16.6.3</t>
  </si>
  <si>
    <t>LeaveOthComment</t>
  </si>
  <si>
    <t>16.6.2</t>
  </si>
  <si>
    <t>LeaveOthFTE</t>
  </si>
  <si>
    <t>16.6.1</t>
  </si>
  <si>
    <t>LeaveOthHeads</t>
  </si>
  <si>
    <t>16.5.3</t>
  </si>
  <si>
    <t>RetiredComment</t>
  </si>
  <si>
    <t>16.5.2</t>
  </si>
  <si>
    <t>RetiredFTE</t>
  </si>
  <si>
    <t>16.5.1</t>
  </si>
  <si>
    <t>16.4.3</t>
  </si>
  <si>
    <t>16.4.2</t>
  </si>
  <si>
    <t>16.4.1</t>
  </si>
  <si>
    <t>16.3.3</t>
  </si>
  <si>
    <t>LeaveOverseasComment</t>
  </si>
  <si>
    <t>16.3.2</t>
  </si>
  <si>
    <t>LeaveOverseasFTE</t>
  </si>
  <si>
    <t>16.3.1</t>
  </si>
  <si>
    <t>LeaveOverseasHeads</t>
  </si>
  <si>
    <t>16.2.3</t>
  </si>
  <si>
    <t>LeaveInterstateComment</t>
  </si>
  <si>
    <t>16.2.2</t>
  </si>
  <si>
    <t>LeaveInterstateFTE</t>
  </si>
  <si>
    <t>16.2.1</t>
  </si>
  <si>
    <t>LeaveInterstateHeads</t>
  </si>
  <si>
    <t>16.1.3</t>
  </si>
  <si>
    <t>LeaveSameStateComment</t>
  </si>
  <si>
    <t>16.1.2</t>
  </si>
  <si>
    <t>LeaveSameStateFTE</t>
  </si>
  <si>
    <t>16.1.1</t>
  </si>
  <si>
    <t>LeaveSameStateHeads</t>
  </si>
  <si>
    <t>15.9.4</t>
  </si>
  <si>
    <t>TotalROMPSRecruitFTE</t>
  </si>
  <si>
    <t>15.8.4</t>
  </si>
  <si>
    <t>OthROMPSRecruitFTE</t>
  </si>
  <si>
    <t>15.7.4</t>
  </si>
  <si>
    <t>TEAPClincial3RecruitFTE</t>
  </si>
  <si>
    <t>15.6.4</t>
  </si>
  <si>
    <t>TEAPClincial2RecruitFTE</t>
  </si>
  <si>
    <t>15.5.4</t>
  </si>
  <si>
    <t>TEAPClincial1RecruitFTE</t>
  </si>
  <si>
    <t>15.4.4</t>
  </si>
  <si>
    <t>TEAPPreClinicalRecruitFTE</t>
  </si>
  <si>
    <t>15.3.4</t>
  </si>
  <si>
    <t>NonRegROMPSRecruitFTE</t>
  </si>
  <si>
    <t>15.2.4</t>
  </si>
  <si>
    <t>RegOthROMPSRecruitFTE</t>
  </si>
  <si>
    <t>15.1.4</t>
  </si>
  <si>
    <t>RegROMPSRecruitFTE</t>
  </si>
  <si>
    <t>15.9.3</t>
  </si>
  <si>
    <t>TotalROMPSRecruitHeads</t>
  </si>
  <si>
    <t>15.8.3</t>
  </si>
  <si>
    <t>OthROMPSRecruitHeads</t>
  </si>
  <si>
    <t>15.7.3</t>
  </si>
  <si>
    <t>TEAPClincial3RecruitHeads</t>
  </si>
  <si>
    <t>15.6.3</t>
  </si>
  <si>
    <t>TEAPClincial2RecruitHeads</t>
  </si>
  <si>
    <t>15.5.3</t>
  </si>
  <si>
    <t>TEAPClincial1RecruitHeads</t>
  </si>
  <si>
    <t>15.4.3</t>
  </si>
  <si>
    <t>TEAPPreClinicalRecruitHeads</t>
  </si>
  <si>
    <t>15.3.3</t>
  </si>
  <si>
    <t>NonRegROMPSRecruitHeads</t>
  </si>
  <si>
    <t>15.2.3</t>
  </si>
  <si>
    <t>RegOthROMPSRecruitHeads</t>
  </si>
  <si>
    <t>15.1.3</t>
  </si>
  <si>
    <t>RegROMPSRecruitHeads</t>
  </si>
  <si>
    <t>15.9.2</t>
  </si>
  <si>
    <t>TotalROMPSLeftFTE</t>
  </si>
  <si>
    <t>15.8.2</t>
  </si>
  <si>
    <t>OthROMPSLeftFTE</t>
  </si>
  <si>
    <t>15.7.2</t>
  </si>
  <si>
    <t>TEAPClincial3LeftFTE</t>
  </si>
  <si>
    <t>15.6.2</t>
  </si>
  <si>
    <t>TEAPClincial2LeftFTE</t>
  </si>
  <si>
    <t>15.5.2</t>
  </si>
  <si>
    <t>TEAPClincial1LeftFTE</t>
  </si>
  <si>
    <t>15.4.2</t>
  </si>
  <si>
    <t>TEAPPreClinicalLeftFTE</t>
  </si>
  <si>
    <t>15.3.2</t>
  </si>
  <si>
    <t>NonRegROMPSLeftFTE</t>
  </si>
  <si>
    <t>15.2.2</t>
  </si>
  <si>
    <t>RegOthROMPSLeftFTE</t>
  </si>
  <si>
    <t>15.1.2</t>
  </si>
  <si>
    <t>RegROMPSLeftFTE</t>
  </si>
  <si>
    <t>15.9.1</t>
  </si>
  <si>
    <t>TotalROMPSLeftHeads</t>
  </si>
  <si>
    <t>15.8.1</t>
  </si>
  <si>
    <t>OthROMPSLeftHeads</t>
  </si>
  <si>
    <t>15.7.1</t>
  </si>
  <si>
    <t>TEAPClincial3LeftHeads</t>
  </si>
  <si>
    <t>15.6.1</t>
  </si>
  <si>
    <t>TEAPClincial2LeftHeads</t>
  </si>
  <si>
    <t>15.5.1</t>
  </si>
  <si>
    <t>TEAPClincial1LeftHeads</t>
  </si>
  <si>
    <t>15.4.1</t>
  </si>
  <si>
    <t>TEAPPreClinicalLeftHeads</t>
  </si>
  <si>
    <t>15.3.1</t>
  </si>
  <si>
    <t>NonRegROMPSLeftHeads</t>
  </si>
  <si>
    <t>15.2.1</t>
  </si>
  <si>
    <t>RegOthROMPSLeftHeads</t>
  </si>
  <si>
    <t>15.1.1</t>
  </si>
  <si>
    <t>RegROMPSLeftHeads</t>
  </si>
  <si>
    <t>ROMPExperienceCat4</t>
  </si>
  <si>
    <t>ROMPExperienceCat3</t>
  </si>
  <si>
    <t>ROMPExperienceCat2</t>
  </si>
  <si>
    <t>ROMPExperienceCat1</t>
  </si>
  <si>
    <t>13.9.8</t>
  </si>
  <si>
    <t>TotalROMPSHeads</t>
  </si>
  <si>
    <t>13.9.7</t>
  </si>
  <si>
    <t>TotalROMPSVacTotal</t>
  </si>
  <si>
    <t>13.9.6</t>
  </si>
  <si>
    <t>TotalROMPSVacTemp</t>
  </si>
  <si>
    <t>13.9.5</t>
  </si>
  <si>
    <t>TotalROMPSVacPerm</t>
  </si>
  <si>
    <t>13.9.4</t>
  </si>
  <si>
    <t>TotalROMPSTotal</t>
  </si>
  <si>
    <t>13.9.3</t>
  </si>
  <si>
    <t>TotalROMPSTemp</t>
  </si>
  <si>
    <t>13.9.2</t>
  </si>
  <si>
    <t>TotalROMPSPerm</t>
  </si>
  <si>
    <t>13.9.1</t>
  </si>
  <si>
    <t>TotalROMPSAvg</t>
  </si>
  <si>
    <t>13.8.8</t>
  </si>
  <si>
    <t>OthROMPSHeads</t>
  </si>
  <si>
    <t>13.8.7</t>
  </si>
  <si>
    <t>OthROMPSVacTotal</t>
  </si>
  <si>
    <t>13.8.6</t>
  </si>
  <si>
    <t>OthROMPSVacTemp</t>
  </si>
  <si>
    <t>13.8.5</t>
  </si>
  <si>
    <t>OthROMPSVacPerm</t>
  </si>
  <si>
    <t>13.8.4</t>
  </si>
  <si>
    <t>OthROMPSTotal</t>
  </si>
  <si>
    <t>13.8.3</t>
  </si>
  <si>
    <t>OthROMPSTemp</t>
  </si>
  <si>
    <t>13.8.2</t>
  </si>
  <si>
    <t>OthROMPSPerm</t>
  </si>
  <si>
    <t>13.8.1</t>
  </si>
  <si>
    <t>OthROMPSAvg</t>
  </si>
  <si>
    <t>13.7.8</t>
  </si>
  <si>
    <t>TEAPClincial3Heads</t>
  </si>
  <si>
    <t>13.7.7</t>
  </si>
  <si>
    <t>TEAPClincial3VacTotal</t>
  </si>
  <si>
    <t>13.7.6</t>
  </si>
  <si>
    <t>TEAPClincial3VacTemp</t>
  </si>
  <si>
    <t>13.7.5</t>
  </si>
  <si>
    <t>TEAPClincial3VacPerm</t>
  </si>
  <si>
    <t>13.7.4</t>
  </si>
  <si>
    <t>TEAPClincial3Total</t>
  </si>
  <si>
    <t>13.7.3</t>
  </si>
  <si>
    <t>TEAPClincial3Temp</t>
  </si>
  <si>
    <t>13.7.2</t>
  </si>
  <si>
    <t>TEAPClincial3Perm</t>
  </si>
  <si>
    <t>13.7.1</t>
  </si>
  <si>
    <t>TEAPClincial3Avg</t>
  </si>
  <si>
    <t>13.6.8</t>
  </si>
  <si>
    <t>TEAPClincial2Heads</t>
  </si>
  <si>
    <t>13.6.7</t>
  </si>
  <si>
    <t>TEAPClincial2VacTotal</t>
  </si>
  <si>
    <t>13.6.6</t>
  </si>
  <si>
    <t>TEAPClincial2VacTemp</t>
  </si>
  <si>
    <t>13.6.5</t>
  </si>
  <si>
    <t>TEAPClincial2VacPerm</t>
  </si>
  <si>
    <t>13.6.4</t>
  </si>
  <si>
    <t>TEAPClincial2Total</t>
  </si>
  <si>
    <t>13.6.3</t>
  </si>
  <si>
    <t>TEAPClincial2Temp</t>
  </si>
  <si>
    <t>13.6.2</t>
  </si>
  <si>
    <t>TEAPClincial2Perm</t>
  </si>
  <si>
    <t>13.6.1</t>
  </si>
  <si>
    <t>TEAPClincial2Avg</t>
  </si>
  <si>
    <t>13.5.8</t>
  </si>
  <si>
    <t>TEAPClincial1Heads</t>
  </si>
  <si>
    <t>13.5.7</t>
  </si>
  <si>
    <t>TEAPClincial1VacTotal</t>
  </si>
  <si>
    <t>13.5.6</t>
  </si>
  <si>
    <t>TEAPClincial1VacTemp</t>
  </si>
  <si>
    <t>13.5.5</t>
  </si>
  <si>
    <t>TEAPClincial1VacPerm</t>
  </si>
  <si>
    <t>13.5.4</t>
  </si>
  <si>
    <t>TEAPClincial1Total</t>
  </si>
  <si>
    <t>13.5.3</t>
  </si>
  <si>
    <t>TEAPClincial1Temp</t>
  </si>
  <si>
    <t>13.5.2</t>
  </si>
  <si>
    <t>TEAPClincial1Perm</t>
  </si>
  <si>
    <t>13.5.1</t>
  </si>
  <si>
    <t>TEAPClincial1Avg</t>
  </si>
  <si>
    <t>13.4.8</t>
  </si>
  <si>
    <t>TEAPPreClinicalHeads</t>
  </si>
  <si>
    <t>13.4.7</t>
  </si>
  <si>
    <t>TEAPPreClinicalVacTotal</t>
  </si>
  <si>
    <t>13.4.6</t>
  </si>
  <si>
    <t>TEAPPreClinicalVacTemp</t>
  </si>
  <si>
    <t>13.4.5</t>
  </si>
  <si>
    <t>TEAPPreClinicalVacPerm</t>
  </si>
  <si>
    <t>13.4.4</t>
  </si>
  <si>
    <t>TEAPPreClinicalTotal</t>
  </si>
  <si>
    <t>13.4.3</t>
  </si>
  <si>
    <t>TEAPPreClinicalTemp</t>
  </si>
  <si>
    <t>13.4.2</t>
  </si>
  <si>
    <t>TEAPPreClinicalPerm</t>
  </si>
  <si>
    <t>13.4.1</t>
  </si>
  <si>
    <t>TEAPPreClinicalAvg</t>
  </si>
  <si>
    <t>13.3.8</t>
  </si>
  <si>
    <t>NonRegROMPSHeads</t>
  </si>
  <si>
    <t>13.3.7</t>
  </si>
  <si>
    <t>NonRegROMPSVacTotal</t>
  </si>
  <si>
    <t>13.3.6</t>
  </si>
  <si>
    <t>NonRegROMPSVacTemp</t>
  </si>
  <si>
    <t>13.3.5</t>
  </si>
  <si>
    <t>NonRegROMPSVacPerm</t>
  </si>
  <si>
    <t>13.3.4</t>
  </si>
  <si>
    <t>NonRegROMPSTotal</t>
  </si>
  <si>
    <t>13.3.3</t>
  </si>
  <si>
    <t>NonRegROMPSTemp</t>
  </si>
  <si>
    <t>13.3.2</t>
  </si>
  <si>
    <t>NonRegROMPSPerm</t>
  </si>
  <si>
    <t>13.3.1</t>
  </si>
  <si>
    <t>NonRegROMPSAvg</t>
  </si>
  <si>
    <t>13.2.8</t>
  </si>
  <si>
    <t>RegOthROMPSHeads</t>
  </si>
  <si>
    <t>13.2.7</t>
  </si>
  <si>
    <t>RegOthROMPSVacTotal</t>
  </si>
  <si>
    <t>13.2.6</t>
  </si>
  <si>
    <t>RegOthROMPSVacTemp</t>
  </si>
  <si>
    <t>13.2.5</t>
  </si>
  <si>
    <t>RegOthROMPSVacPerm</t>
  </si>
  <si>
    <t>13.2.4</t>
  </si>
  <si>
    <t>RegOthROMPSTotal</t>
  </si>
  <si>
    <t>13.2.3</t>
  </si>
  <si>
    <t>RegOthROMPSTemp</t>
  </si>
  <si>
    <t>13.2.2</t>
  </si>
  <si>
    <t>RegOthROMPSPerm</t>
  </si>
  <si>
    <t>13.2.1</t>
  </si>
  <si>
    <t>RegOthROMPSAvg</t>
  </si>
  <si>
    <t>13.1.8</t>
  </si>
  <si>
    <t>RegROMPSHeads</t>
  </si>
  <si>
    <t>13.1.7</t>
  </si>
  <si>
    <t>RegROMPSVacTotal</t>
  </si>
  <si>
    <t>13.1.6</t>
  </si>
  <si>
    <t>RegROMPSVacTemp</t>
  </si>
  <si>
    <t>13.1.5</t>
  </si>
  <si>
    <t>RegROMPSVacPerm</t>
  </si>
  <si>
    <t>13.1.4</t>
  </si>
  <si>
    <t>RegROMPSTotal</t>
  </si>
  <si>
    <t>13.1.3</t>
  </si>
  <si>
    <t>RegROMPSTemp</t>
  </si>
  <si>
    <t>13.1.2</t>
  </si>
  <si>
    <t>RegROMPSPerm</t>
  </si>
  <si>
    <t>13.1.1</t>
  </si>
  <si>
    <t>RegROMPSAvg</t>
  </si>
  <si>
    <t>1 Centre Profile</t>
  </si>
  <si>
    <t>ContactEmail</t>
  </si>
  <si>
    <t>ContactNumber</t>
  </si>
  <si>
    <t>ContactPosition</t>
  </si>
  <si>
    <t>ContactName</t>
  </si>
  <si>
    <t>ResearchAffliationsExtent</t>
  </si>
  <si>
    <t>ResearchAffliationsNumbers</t>
  </si>
  <si>
    <t>ResearchAffliations</t>
  </si>
  <si>
    <t>NetworkStatusExtent</t>
  </si>
  <si>
    <t>Drop-down</t>
  </si>
  <si>
    <t>NetworkStatus</t>
  </si>
  <si>
    <t>CentreType</t>
  </si>
  <si>
    <t>CentrePostcode</t>
  </si>
  <si>
    <t>CentreLocationOther</t>
  </si>
  <si>
    <t>CentreLocation</t>
  </si>
  <si>
    <t>CentreName</t>
  </si>
  <si>
    <t>Value</t>
  </si>
  <si>
    <t>Format</t>
  </si>
  <si>
    <t>Section</t>
  </si>
  <si>
    <t>Question_Ref</t>
  </si>
  <si>
    <t>Question_ID</t>
  </si>
  <si>
    <t>Model_REF</t>
  </si>
  <si>
    <t xml:space="preserve">Of the ROMPs that left your Centre in 2020, what were their reasons for leaving (do not include TEAP Trainees)? </t>
  </si>
  <si>
    <t xml:space="preserve">Of the ROMPs that were recruited to your Centre in 2020, where were they recruited from (Please include TEAP Trainee that convert to ROMPs, but do no count trainee recruitment)? </t>
  </si>
  <si>
    <t>Total minutes per annum, per unit</t>
  </si>
  <si>
    <r>
      <t xml:space="preserve">ROMPs on the ACPSEM Register </t>
    </r>
    <r>
      <rPr>
        <b/>
        <i/>
        <sz val="12"/>
        <color theme="1"/>
        <rFont val="Calibri"/>
        <family val="2"/>
        <scheme val="minor"/>
      </rPr>
      <t>(including qualified TEAPs)</t>
    </r>
    <r>
      <rPr>
        <b/>
        <vertAlign val="superscript"/>
        <sz val="12"/>
        <color theme="1"/>
        <rFont val="Calibri"/>
        <family val="2"/>
        <scheme val="minor"/>
      </rPr>
      <t>1</t>
    </r>
  </si>
  <si>
    <t>1. If a TEAP trainee is qaulified and operating as a ROMP, please count them in the ROMPs on the ACPSEM Register categpry, irresepective of their position description.</t>
  </si>
  <si>
    <t xml:space="preserve">If any category below does not have a full-time staff member, please express it in full-time terms. </t>
  </si>
  <si>
    <r>
      <t>Please provide details of '</t>
    </r>
    <r>
      <rPr>
        <b/>
        <u/>
        <sz val="12"/>
        <color theme="1"/>
        <rFont val="Calibri"/>
        <family val="2"/>
        <scheme val="minor"/>
      </rPr>
      <t>typical' standard</t>
    </r>
    <r>
      <rPr>
        <b/>
        <sz val="12"/>
        <color theme="1"/>
        <rFont val="Calibri"/>
        <family val="2"/>
        <scheme val="minor"/>
      </rPr>
      <t xml:space="preserve"> working hours for a full-time staff member in the categories in the below table.</t>
    </r>
  </si>
  <si>
    <t>ROMP1</t>
  </si>
  <si>
    <t>ROMP2</t>
  </si>
  <si>
    <t>ROMP3</t>
  </si>
  <si>
    <t>ROMP4</t>
  </si>
  <si>
    <t>ROMP5</t>
  </si>
  <si>
    <t>ROMP6</t>
  </si>
  <si>
    <t>ROMP7</t>
  </si>
  <si>
    <t>ROMP8</t>
  </si>
  <si>
    <t>ROMP9</t>
  </si>
  <si>
    <t>ROMP10</t>
  </si>
  <si>
    <t>ROMP11</t>
  </si>
  <si>
    <t>ROMP12</t>
  </si>
  <si>
    <t>ROMP13</t>
  </si>
  <si>
    <t>ROMP14</t>
  </si>
  <si>
    <t>ROMP15</t>
  </si>
  <si>
    <t>Average</t>
  </si>
  <si>
    <r>
      <t xml:space="preserve">Please indicate the proportion of </t>
    </r>
    <r>
      <rPr>
        <b/>
        <u/>
        <sz val="12"/>
        <color theme="1"/>
        <rFont val="Calibri"/>
        <family val="2"/>
        <scheme val="minor"/>
      </rPr>
      <t>TOTAL Registered ROMP</t>
    </r>
    <r>
      <rPr>
        <b/>
        <sz val="12"/>
        <color theme="1"/>
        <rFont val="Calibri"/>
        <family val="2"/>
        <scheme val="minor"/>
      </rPr>
      <t xml:space="preserve"> time in the following activities: </t>
    </r>
    <r>
      <rPr>
        <i/>
        <sz val="12"/>
        <color theme="1"/>
        <rFont val="Calibri"/>
        <family val="2"/>
        <scheme val="minor"/>
      </rPr>
      <t>(</t>
    </r>
    <r>
      <rPr>
        <sz val="12"/>
        <color theme="1"/>
        <rFont val="Calibri"/>
        <family val="2"/>
        <scheme val="minor"/>
      </rPr>
      <t>if you wish to calculate this on a ROMP by ROMP Basis, a calculator is provided in cells O21 to AE36)</t>
    </r>
  </si>
  <si>
    <t>POS 1</t>
  </si>
  <si>
    <t>POS 2</t>
  </si>
  <si>
    <t>POS 3</t>
  </si>
  <si>
    <t>POS 4</t>
  </si>
  <si>
    <t>POS 5</t>
  </si>
  <si>
    <t>POS 6</t>
  </si>
  <si>
    <t>POS 7</t>
  </si>
  <si>
    <t>POS 8</t>
  </si>
  <si>
    <t>POS 9</t>
  </si>
  <si>
    <t>POS 10</t>
  </si>
  <si>
    <t>POS 11</t>
  </si>
  <si>
    <t>POS 12</t>
  </si>
  <si>
    <t>POS 13</t>
  </si>
  <si>
    <t>POS 14</t>
  </si>
  <si>
    <t>POS 15</t>
  </si>
  <si>
    <t>Staff category</t>
  </si>
  <si>
    <t>OPTIONAL Averaging Calculator (note: not linked to main question table)</t>
  </si>
  <si>
    <t>Mixed Phantom/Calc (specify split in notes)</t>
  </si>
  <si>
    <t>Calculated (approximate) ROMP equivalent FTE available during 2020</t>
  </si>
  <si>
    <t>Please provide details of the total number of ROMPs employed in 2020</t>
  </si>
  <si>
    <t xml:space="preserve">Total ROMP FTEs employed in 2020* </t>
  </si>
  <si>
    <t>* A full-time staff employed for a year would equal 1. A full-time staff employed between January to March would be equal to 0.25.</t>
  </si>
  <si>
    <t>1. If a TEAP trainee is qualified and operating as a ROMP, please count them as ROMPs in the ACPSEM Registered ROMPs category, irresepective of their position description.</t>
  </si>
  <si>
    <t>(blank cells will be treated as nil)</t>
  </si>
  <si>
    <t>Number of units commissioned</t>
  </si>
  <si>
    <t>ROMP16</t>
  </si>
  <si>
    <t>ROMP17</t>
  </si>
  <si>
    <t>ROMP18</t>
  </si>
  <si>
    <t>ROMP19</t>
  </si>
  <si>
    <t>ROMP20</t>
  </si>
  <si>
    <t>ROMP21</t>
  </si>
  <si>
    <t>ROMP22</t>
  </si>
  <si>
    <t>ROMP23</t>
  </si>
  <si>
    <t>ROMP24</t>
  </si>
  <si>
    <t>ROMP25</t>
  </si>
  <si>
    <t>ROMP26</t>
  </si>
  <si>
    <t>ROMP27</t>
  </si>
  <si>
    <t>ROMP28</t>
  </si>
  <si>
    <t>ROMP29</t>
  </si>
  <si>
    <t>ROMP30</t>
  </si>
  <si>
    <t>ROMP31</t>
  </si>
  <si>
    <t>ROMP32</t>
  </si>
  <si>
    <t>ROMP33</t>
  </si>
  <si>
    <t>ROMP34</t>
  </si>
  <si>
    <t>ROMP35</t>
  </si>
  <si>
    <t>ROMP36</t>
  </si>
  <si>
    <t>ROMP37</t>
  </si>
  <si>
    <t>ROMP38</t>
  </si>
  <si>
    <t>ROMP39</t>
  </si>
  <si>
    <t>POS 16</t>
  </si>
  <si>
    <t>POS 17</t>
  </si>
  <si>
    <t>POS 18</t>
  </si>
  <si>
    <t>POS 19</t>
  </si>
  <si>
    <t>POS 20</t>
  </si>
  <si>
    <t>POS 21</t>
  </si>
  <si>
    <t>POS 22</t>
  </si>
  <si>
    <t>POS 23</t>
  </si>
  <si>
    <t>POS 24</t>
  </si>
  <si>
    <t>POS 25</t>
  </si>
  <si>
    <t>POS 26</t>
  </si>
  <si>
    <t>POS 27</t>
  </si>
  <si>
    <t>POS 28</t>
  </si>
  <si>
    <t>POS 29</t>
  </si>
  <si>
    <t>POS 30</t>
  </si>
  <si>
    <t>POS 31</t>
  </si>
  <si>
    <t>POS 32</t>
  </si>
  <si>
    <t>POS 33</t>
  </si>
  <si>
    <t>POS 34</t>
  </si>
  <si>
    <t>POS 35</t>
  </si>
  <si>
    <t>POS 36</t>
  </si>
  <si>
    <t>POS 37</t>
  </si>
  <si>
    <t>POS 38</t>
  </si>
  <si>
    <t>POS 39</t>
  </si>
  <si>
    <t>FTE at 31st December 2020</t>
  </si>
  <si>
    <t>Estimated Clinical FTE Proportion (2020)</t>
  </si>
  <si>
    <t>Dropdown</t>
  </si>
  <si>
    <t xml:space="preserve">This calculated ROMP equivalent FTE should be similar to </t>
  </si>
  <si>
    <t>ROMP equivalent FTE</t>
  </si>
  <si>
    <t>ROMP equivalent Frontline Clinical FTE</t>
  </si>
  <si>
    <t>ROMP equivalent 'Other Activities' FTE</t>
  </si>
  <si>
    <t>ROMP Equivalent FTE</t>
  </si>
  <si>
    <t>and the number of ROMP filled and vacant positions (please only report vacancies that you intend to fill), as at 31st December 2020.</t>
  </si>
  <si>
    <r>
      <t xml:space="preserve">How much of your staff time is spent on </t>
    </r>
    <r>
      <rPr>
        <b/>
        <u/>
        <sz val="12"/>
        <color theme="1"/>
        <rFont val="Calibri"/>
        <family val="2"/>
        <scheme val="minor"/>
      </rPr>
      <t>unsupervised</t>
    </r>
    <r>
      <rPr>
        <b/>
        <sz val="12"/>
        <color theme="1"/>
        <rFont val="Calibri"/>
        <family val="2"/>
        <scheme val="minor"/>
      </rPr>
      <t xml:space="preserve"> clinical activities? </t>
    </r>
    <r>
      <rPr>
        <i/>
        <sz val="12"/>
        <color theme="1"/>
        <rFont val="Calibri"/>
        <family val="2"/>
        <scheme val="minor"/>
      </rPr>
      <t>(if you wish to calculate this on a Position by Position Basis, a calculator is provided in cells O42 to AE48)</t>
    </r>
  </si>
  <si>
    <r>
      <t xml:space="preserve"> Average </t>
    </r>
    <r>
      <rPr>
        <b/>
        <u/>
        <sz val="14"/>
        <color theme="0"/>
        <rFont val="Calibri"/>
        <family val="2"/>
      </rPr>
      <t>Frontline Clinical</t>
    </r>
    <r>
      <rPr>
        <b/>
        <sz val="14"/>
        <color theme="0"/>
        <rFont val="Calibri"/>
        <family val="2"/>
      </rPr>
      <t xml:space="preserve"> Minutes per case - 2020</t>
    </r>
    <r>
      <rPr>
        <b/>
        <i/>
        <sz val="14"/>
        <color theme="0"/>
        <rFont val="Calibri"/>
        <family val="2"/>
      </rPr>
      <t xml:space="preserve"> (Please ensure your averages account for the complexity of your patient mix)</t>
    </r>
  </si>
  <si>
    <t>28) Staffing utilisation - 2020</t>
  </si>
  <si>
    <t xml:space="preserve"> FTE, as reported in Section 3. However, it is unlikely to be exactly the same, with variations a result of under/overutilisation due to things such as overtime, long term leave arrangements or shut-down periods.</t>
  </si>
  <si>
    <t>EquipCO60AnnAccptNum</t>
  </si>
  <si>
    <t>EquipSXRTAnnAccptNum</t>
  </si>
  <si>
    <t>EquipXrayAnnAccptNum</t>
  </si>
  <si>
    <t>EquipLinacAnnAccptNum</t>
  </si>
  <si>
    <t>EquipTomoAnnAccptNum</t>
  </si>
  <si>
    <t>EquipCyberAnnAccptNum</t>
  </si>
  <si>
    <t>EquipMRILinacAnnAccptNum</t>
  </si>
  <si>
    <t>EquipGammaAnnAccptNum</t>
  </si>
  <si>
    <t>EquipCTAnnAccptNum</t>
  </si>
  <si>
    <t>EquipBrachyHDRAnnAccptNum</t>
  </si>
  <si>
    <t>EquipBrachyLDRAnnAccptNum</t>
  </si>
  <si>
    <t>EquipBrachyEyeAnnAccptNum</t>
  </si>
  <si>
    <t>EquipBrachyOtherAnnAccptNum</t>
  </si>
  <si>
    <t>EquipUltrasoundAnnAccptNum</t>
  </si>
  <si>
    <t>EquipFlouroAnnAccptNum</t>
  </si>
  <si>
    <t>EquipCBCTAnnAccptNum</t>
  </si>
  <si>
    <t>EquipOBIAnnAccptNum</t>
  </si>
  <si>
    <t>EquipNonOrthAnnAccptNum</t>
  </si>
  <si>
    <t>EquipSGRTAnnAccptNum</t>
  </si>
  <si>
    <t>EquipEPIDAnnAccptNum</t>
  </si>
  <si>
    <t>Equip2DAnnAccptNum</t>
  </si>
  <si>
    <t>Equip3DAnnAccptNum</t>
  </si>
  <si>
    <t>Equip4DAnnAccptNum</t>
  </si>
  <si>
    <t>EquipMRICTAnnAccptNum</t>
  </si>
  <si>
    <t>EquipRVNetAnnAccptNum</t>
  </si>
  <si>
    <t>EquipDMSAnnAccptNum</t>
  </si>
  <si>
    <t>EquipImageProAnnAccptNum</t>
  </si>
  <si>
    <t>EquipDoseVerAnnAccptNum</t>
  </si>
  <si>
    <t>EquipAbsDoseAnnAccptNum</t>
  </si>
  <si>
    <t>EquipRelDoseAnnAccptNum</t>
  </si>
  <si>
    <t>EquipSurveyAnnAccptNum</t>
  </si>
  <si>
    <t>EquipInvivoDosAnnAccptNum</t>
  </si>
  <si>
    <t>EquipBlockCutAnnAccptNum</t>
  </si>
  <si>
    <t>EquipWorkshopAnnAccptNum</t>
  </si>
  <si>
    <t>EquipSRTAnnAccptNum</t>
  </si>
  <si>
    <t>EquipOtherAnnAccptNum</t>
  </si>
  <si>
    <t>28.31.11</t>
  </si>
  <si>
    <t>28.32.11</t>
  </si>
  <si>
    <t>28.33.11</t>
  </si>
  <si>
    <t>28.34.11</t>
  </si>
  <si>
    <t>28.35.11</t>
  </si>
  <si>
    <t>28.36.11</t>
  </si>
  <si>
    <t>28.37.11</t>
  </si>
  <si>
    <t>28.38.11</t>
  </si>
  <si>
    <t>28.39.11</t>
  </si>
  <si>
    <t>28.40.11</t>
  </si>
  <si>
    <t>28.41.11</t>
  </si>
  <si>
    <t>28.42.11</t>
  </si>
  <si>
    <t>28.43.11</t>
  </si>
  <si>
    <t>28.44.11</t>
  </si>
  <si>
    <t>28.45.11</t>
  </si>
  <si>
    <t>28.46.11</t>
  </si>
  <si>
    <t>28.47.11</t>
  </si>
  <si>
    <t>28.48.11</t>
  </si>
  <si>
    <t>28.49.11</t>
  </si>
  <si>
    <t>28.50.11</t>
  </si>
  <si>
    <t>28.51.11</t>
  </si>
  <si>
    <t>28.52.11</t>
  </si>
  <si>
    <t>28.53.11</t>
  </si>
  <si>
    <t>28.54.11</t>
  </si>
  <si>
    <t>28.55.11</t>
  </si>
  <si>
    <t>28.56.11</t>
  </si>
  <si>
    <t>28.57.11</t>
  </si>
  <si>
    <t>28.58.11</t>
  </si>
  <si>
    <t>28.59.11</t>
  </si>
  <si>
    <t>28.60.11</t>
  </si>
  <si>
    <t>28.61.11</t>
  </si>
  <si>
    <t>28.62.11</t>
  </si>
  <si>
    <t>28.63.11</t>
  </si>
  <si>
    <t>28.64.11</t>
  </si>
  <si>
    <t>28.65.11</t>
  </si>
  <si>
    <t>28.66.11</t>
  </si>
  <si>
    <t>The survey form contains 28 questions grouped logically into five sections.</t>
  </si>
  <si>
    <t>TEAP Registrar - MSc enrolled and pre-clinical</t>
  </si>
  <si>
    <t>TEAP Registrar - Clinical Year 1</t>
  </si>
  <si>
    <t>TEAP Registrar - Clinical Year 2</t>
  </si>
  <si>
    <t>TEAP Registrar - Clinical Year 3+</t>
  </si>
  <si>
    <t>TEAP Registrar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</si>
</sst>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0.0"/>
    <numFmt numFmtId="166" formatCode="#,##0.00;;&quot;-&quot;"/>
    <numFmt numFmtId="167" formatCode="0.0%;;&quot;-&quot;"/>
    <numFmt numFmtId="168" formatCode="0.0%"/>
    <numFmt numFmtId="169" formatCode="0.00000"/>
    <numFmt numFmtId="170" formatCode="0\)"/>
    <numFmt numFmtId="171" formatCode="#,##0.0"/>
    <numFmt numFmtId="172" formatCode="#,##0.0\ &quot;FTE&quot;"/>
    <numFmt numFmtId="173" formatCode="#,##0.00000000000000"/>
    <numFmt numFmtId="174" formatCode="#,##0;\-0;;@"/>
    <numFmt numFmtId="175" formatCode="_(* #,##0.0_);_(* \(#,##0.0\);_(* &quot;-&quot;??_);_(@_)"/>
  </numFmts>
  <fonts count="65"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rgb="FF3F3F76"/>
      <name val="Calibri"/>
      <family val="2"/>
      <scheme val="minor"/>
    </font>
    <font>
      <sz val="11"/>
      <name val="Calibri"/>
      <family val="2"/>
    </font>
    <font>
      <sz val="11"/>
      <color theme="0"/>
      <name val="Calibri"/>
      <family val="2"/>
    </font>
    <font>
      <b/>
      <sz val="11"/>
      <name val="Calibri"/>
      <family val="2"/>
    </font>
    <font>
      <sz val="11"/>
      <color rgb="FFFF0000"/>
      <name val="Calibri"/>
      <family val="2"/>
    </font>
    <font>
      <b/>
      <i/>
      <sz val="11"/>
      <color theme="0"/>
      <name val="Calibri"/>
      <family val="2"/>
    </font>
    <font>
      <sz val="14"/>
      <color theme="0"/>
      <name val="Calibri"/>
      <family val="2"/>
    </font>
    <font>
      <b/>
      <i/>
      <sz val="14"/>
      <name val="Calibri"/>
      <family val="2"/>
    </font>
    <font>
      <b/>
      <sz val="14"/>
      <name val="Calibri"/>
      <family val="2"/>
    </font>
    <font>
      <sz val="9"/>
      <color rgb="FF000000"/>
      <name val="Tahoma"/>
      <family val="2"/>
    </font>
    <font>
      <sz val="9"/>
      <color indexed="81"/>
      <name val="Tahoma"/>
      <family val="2"/>
    </font>
    <font>
      <b/>
      <sz val="9"/>
      <color indexed="81"/>
      <name val="Tahoma"/>
      <family val="2"/>
    </font>
    <font>
      <sz val="11"/>
      <color theme="1"/>
      <name val="Calibri"/>
      <family val="2"/>
    </font>
    <font>
      <b/>
      <sz val="16"/>
      <color theme="1"/>
      <name val="Calibri"/>
      <family val="2"/>
    </font>
    <font>
      <b/>
      <i/>
      <sz val="11"/>
      <color theme="1"/>
      <name val="Calibri"/>
      <family val="2"/>
    </font>
    <font>
      <b/>
      <sz val="11"/>
      <color theme="1"/>
      <name val="Calibri"/>
      <family val="2"/>
    </font>
    <font>
      <b/>
      <i/>
      <sz val="14"/>
      <color theme="1"/>
      <name val="Calibri"/>
      <family val="2"/>
    </font>
    <font>
      <b/>
      <sz val="14"/>
      <color theme="1"/>
      <name val="Calibri"/>
      <family val="2"/>
    </font>
    <font>
      <b/>
      <sz val="14"/>
      <color theme="0"/>
      <name val="Calibri"/>
      <family val="2"/>
    </font>
    <font>
      <sz val="11"/>
      <color theme="0" tint="-0.14999847407452621"/>
      <name val="Calibri"/>
      <family val="2"/>
    </font>
    <font>
      <b/>
      <sz val="10"/>
      <color rgb="FFFF0000"/>
      <name val="Calibri"/>
      <family val="2"/>
    </font>
    <font>
      <b/>
      <sz val="11"/>
      <color theme="0"/>
      <name val="Calibri"/>
      <family val="2"/>
    </font>
    <font>
      <sz val="11"/>
      <color theme="1"/>
      <name val="Calibri"/>
      <family val="2"/>
      <scheme val="minor"/>
    </font>
    <font>
      <sz val="11"/>
      <color rgb="FFFF0000"/>
      <name val="Calibri"/>
      <family val="2"/>
      <scheme val="minor"/>
    </font>
    <font>
      <b/>
      <sz val="11"/>
      <color theme="0"/>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0"/>
      <color theme="1"/>
      <name val="Arial"/>
      <family val="2"/>
    </font>
    <font>
      <b/>
      <sz val="10"/>
      <color theme="1"/>
      <name val="Arial"/>
      <family val="2"/>
    </font>
    <font>
      <sz val="10"/>
      <color theme="2" tint="-9.9978637043366805E-2"/>
      <name val="Arial"/>
      <family val="2"/>
    </font>
    <font>
      <b/>
      <sz val="12"/>
      <color rgb="FF0070C0"/>
      <name val="Calibri"/>
      <family val="2"/>
      <scheme val="minor"/>
    </font>
    <font>
      <b/>
      <i/>
      <sz val="12"/>
      <color theme="1"/>
      <name val="Calibri"/>
      <family val="2"/>
      <scheme val="minor"/>
    </font>
    <font>
      <i/>
      <sz val="12"/>
      <color theme="1"/>
      <name val="Calibri"/>
      <family val="2"/>
      <scheme val="minor"/>
    </font>
    <font>
      <b/>
      <sz val="11"/>
      <color theme="1"/>
      <name val="Calibri"/>
      <family val="2"/>
      <scheme val="minor"/>
    </font>
    <font>
      <b/>
      <sz val="16"/>
      <color theme="1"/>
      <name val="Calibri"/>
      <family val="2"/>
      <scheme val="minor"/>
    </font>
    <font>
      <b/>
      <sz val="16"/>
      <color theme="0"/>
      <name val="Calibri"/>
      <family val="2"/>
      <scheme val="minor"/>
    </font>
    <font>
      <sz val="12"/>
      <color rgb="FF0070C0"/>
      <name val="Calibri"/>
      <family val="2"/>
      <scheme val="minor"/>
    </font>
    <font>
      <sz val="12"/>
      <color theme="2" tint="-9.9978637043366805E-2"/>
      <name val="Calibri"/>
      <family val="2"/>
      <scheme val="minor"/>
    </font>
    <font>
      <b/>
      <sz val="16"/>
      <color theme="0"/>
      <name val="Calibri"/>
      <family val="2"/>
    </font>
    <font>
      <sz val="16"/>
      <color theme="1"/>
      <name val="Calibri"/>
      <family val="2"/>
      <scheme val="minor"/>
    </font>
    <font>
      <sz val="12"/>
      <color theme="2"/>
      <name val="Calibri"/>
      <family val="2"/>
      <scheme val="minor"/>
    </font>
    <font>
      <sz val="10"/>
      <color rgb="FF000000"/>
      <name val="Tahoma"/>
      <family val="2"/>
    </font>
    <font>
      <b/>
      <sz val="10"/>
      <color rgb="FF000000"/>
      <name val="Tahoma"/>
      <family val="2"/>
    </font>
    <font>
      <i/>
      <sz val="12"/>
      <name val="Calibri"/>
      <family val="2"/>
      <scheme val="minor"/>
    </font>
    <font>
      <sz val="12"/>
      <name val="Calibri"/>
      <family val="2"/>
      <scheme val="minor"/>
    </font>
    <font>
      <b/>
      <sz val="12"/>
      <color theme="1"/>
      <name val="Calibri"/>
      <family val="2"/>
    </font>
    <font>
      <b/>
      <u/>
      <sz val="12"/>
      <color theme="1"/>
      <name val="Calibri"/>
      <family val="2"/>
      <scheme val="minor"/>
    </font>
    <font>
      <b/>
      <sz val="12"/>
      <name val="Calibri"/>
      <family val="2"/>
      <scheme val="minor"/>
    </font>
    <font>
      <b/>
      <sz val="11"/>
      <name val="Calibri"/>
      <family val="2"/>
      <scheme val="minor"/>
    </font>
    <font>
      <sz val="11"/>
      <color theme="0"/>
      <name val="Calibri"/>
      <family val="2"/>
      <scheme val="minor"/>
    </font>
    <font>
      <b/>
      <vertAlign val="superscript"/>
      <sz val="12"/>
      <color theme="1"/>
      <name val="Calibri"/>
      <family val="2"/>
      <scheme val="minor"/>
    </font>
    <font>
      <b/>
      <sz val="11"/>
      <color theme="0"/>
      <name val="Calibri"/>
      <family val="2"/>
    </font>
    <font>
      <sz val="11"/>
      <color theme="1"/>
      <name val="Calibri"/>
      <family val="2"/>
    </font>
    <font>
      <sz val="12"/>
      <color theme="0"/>
      <name val="Calibri"/>
      <family val="2"/>
    </font>
    <font>
      <sz val="8"/>
      <name val="Calibri"/>
      <family val="2"/>
      <scheme val="minor"/>
    </font>
    <font>
      <b/>
      <i/>
      <sz val="14"/>
      <color theme="0"/>
      <name val="Calibri"/>
      <family val="2"/>
    </font>
    <font>
      <u/>
      <sz val="10"/>
      <color rgb="FF000000"/>
      <name val="Tahoma"/>
      <family val="2"/>
    </font>
    <font>
      <b/>
      <u/>
      <sz val="14"/>
      <color theme="0"/>
      <name val="Calibri"/>
      <family val="2"/>
    </font>
    <font>
      <i/>
      <sz val="14"/>
      <color theme="0"/>
      <name val="Calibri"/>
      <family val="2"/>
    </font>
    <font>
      <sz val="14"/>
      <color theme="1"/>
      <name val="Calibri"/>
      <family val="2"/>
      <scheme val="minor"/>
    </font>
  </fonts>
  <fills count="22">
    <fill>
      <patternFill patternType="none"/>
    </fill>
    <fill>
      <patternFill patternType="gray125"/>
    </fill>
    <fill>
      <patternFill patternType="solid">
        <fgColor rgb="FFFFCC99"/>
      </patternFill>
    </fill>
    <fill>
      <patternFill patternType="solid">
        <fgColor theme="0"/>
        <bgColor indexed="64"/>
      </patternFill>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002060"/>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0070C0"/>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theme="4" tint="-0.499984740745262"/>
        <bgColor indexed="64"/>
      </patternFill>
    </fill>
  </fills>
  <borders count="93">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style="thin">
        <color theme="0" tint="-0.24994659260841701"/>
      </right>
      <top/>
      <bottom style="thin">
        <color theme="0" tint="-0.24994659260841701"/>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rgb="FF002060"/>
      </left>
      <right style="thin">
        <color rgb="FF002060"/>
      </right>
      <top style="thin">
        <color rgb="FF002060"/>
      </top>
      <bottom style="thin">
        <color rgb="FF00206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9" tint="-0.499984740745262"/>
      </left>
      <right style="thin">
        <color theme="9" tint="-0.499984740745262"/>
      </right>
      <top style="thin">
        <color theme="9" tint="-0.499984740745262"/>
      </top>
      <bottom/>
      <diagonal/>
    </border>
    <border>
      <left style="thin">
        <color rgb="FF002060"/>
      </left>
      <right style="thin">
        <color rgb="FF002060"/>
      </right>
      <top/>
      <bottom/>
      <diagonal/>
    </border>
    <border>
      <left/>
      <right style="thin">
        <color theme="0" tint="-0.34998626667073579"/>
      </right>
      <top/>
      <bottom/>
      <diagonal/>
    </border>
    <border>
      <left style="thin">
        <color rgb="FF002060"/>
      </left>
      <right/>
      <top/>
      <bottom/>
      <diagonal/>
    </border>
    <border>
      <left style="thin">
        <color theme="9" tint="-0.499984740745262"/>
      </left>
      <right/>
      <top/>
      <bottom/>
      <diagonal/>
    </border>
    <border>
      <left/>
      <right/>
      <top/>
      <bottom style="mediumDashed">
        <color theme="1"/>
      </bottom>
      <diagonal/>
    </border>
    <border>
      <left/>
      <right style="thin">
        <color theme="0" tint="-0.24994659260841701"/>
      </right>
      <top/>
      <bottom style="mediumDashed">
        <color theme="1"/>
      </bottom>
      <diagonal/>
    </border>
    <border>
      <left/>
      <right/>
      <top style="mediumDashed">
        <color theme="1"/>
      </top>
      <bottom/>
      <diagonal/>
    </border>
    <border>
      <left/>
      <right style="thin">
        <color theme="0" tint="-0.24994659260841701"/>
      </right>
      <top style="mediumDashed">
        <color theme="1"/>
      </top>
      <bottom/>
      <diagonal/>
    </border>
    <border>
      <left style="thin">
        <color theme="0" tint="-0.34998626667073579"/>
      </left>
      <right/>
      <top style="thin">
        <color rgb="FF002060"/>
      </top>
      <bottom style="thin">
        <color theme="0" tint="-0.34998626667073579"/>
      </bottom>
      <diagonal/>
    </border>
    <border>
      <left/>
      <right style="thin">
        <color theme="0" tint="-0.34998626667073579"/>
      </right>
      <top style="thin">
        <color rgb="FF002060"/>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2060"/>
      </top>
      <bottom/>
      <diagonal/>
    </border>
    <border>
      <left/>
      <right/>
      <top/>
      <bottom style="thin">
        <color rgb="FF002060"/>
      </bottom>
      <diagonal/>
    </border>
    <border>
      <left style="medium">
        <color rgb="FF002060"/>
      </left>
      <right style="thin">
        <color theme="0" tint="-0.34998626667073579"/>
      </right>
      <top/>
      <bottom style="thin">
        <color theme="0" tint="-0.34998626667073579"/>
      </bottom>
      <diagonal/>
    </border>
    <border>
      <left style="thin">
        <color theme="0" tint="-0.34998626667073579"/>
      </left>
      <right style="medium">
        <color rgb="FF002060"/>
      </right>
      <top/>
      <bottom style="thin">
        <color theme="0" tint="-0.34998626667073579"/>
      </bottom>
      <diagonal/>
    </border>
    <border>
      <left style="medium">
        <color rgb="FF002060"/>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rgb="FF002060"/>
      </right>
      <top style="thin">
        <color theme="0" tint="-0.34998626667073579"/>
      </top>
      <bottom style="thin">
        <color theme="0" tint="-0.34998626667073579"/>
      </bottom>
      <diagonal/>
    </border>
    <border>
      <left style="medium">
        <color rgb="FF002060"/>
      </left>
      <right style="medium">
        <color theme="0"/>
      </right>
      <top style="thin">
        <color rgb="FF002060"/>
      </top>
      <bottom/>
      <diagonal/>
    </border>
    <border>
      <left style="medium">
        <color rgb="FF002060"/>
      </left>
      <right style="thin">
        <color theme="0" tint="-0.34998626667073579"/>
      </right>
      <top style="thin">
        <color theme="0" tint="-0.34998626667073579"/>
      </top>
      <bottom style="medium">
        <color rgb="FF002060"/>
      </bottom>
      <diagonal/>
    </border>
    <border>
      <left style="thin">
        <color theme="0" tint="-0.34998626667073579"/>
      </left>
      <right style="medium">
        <color rgb="FF002060"/>
      </right>
      <top style="thin">
        <color theme="0" tint="-0.34998626667073579"/>
      </top>
      <bottom style="medium">
        <color rgb="FF002060"/>
      </bottom>
      <diagonal/>
    </border>
    <border>
      <left style="medium">
        <color theme="0"/>
      </left>
      <right style="medium">
        <color theme="0"/>
      </right>
      <top style="thin">
        <color rgb="FF002060"/>
      </top>
      <bottom/>
      <diagonal/>
    </border>
    <border>
      <left style="medium">
        <color rgb="FF002060"/>
      </left>
      <right style="medium">
        <color theme="0"/>
      </right>
      <top style="medium">
        <color theme="0"/>
      </top>
      <bottom/>
      <diagonal/>
    </border>
    <border>
      <left style="medium">
        <color theme="0"/>
      </left>
      <right style="medium">
        <color theme="0"/>
      </right>
      <top style="medium">
        <color theme="0"/>
      </top>
      <bottom/>
      <diagonal/>
    </border>
    <border>
      <left style="medium">
        <color rgb="FF002060"/>
      </left>
      <right style="medium">
        <color theme="0"/>
      </right>
      <top style="medium">
        <color rgb="FF002060"/>
      </top>
      <bottom/>
      <diagonal/>
    </border>
    <border>
      <left style="medium">
        <color theme="0"/>
      </left>
      <right style="medium">
        <color theme="0"/>
      </right>
      <top style="medium">
        <color rgb="FF002060"/>
      </top>
      <bottom/>
      <diagonal/>
    </border>
    <border>
      <left/>
      <right style="thin">
        <color indexed="64"/>
      </right>
      <top style="thin">
        <color rgb="FF002060"/>
      </top>
      <bottom/>
      <diagonal/>
    </border>
    <border>
      <left style="thin">
        <color theme="9" tint="-0.499984740745262"/>
      </left>
      <right style="thin">
        <color indexed="64"/>
      </right>
      <top style="thin">
        <color theme="9" tint="-0.499984740745262"/>
      </top>
      <bottom style="thin">
        <color theme="0" tint="-0.34998626667073579"/>
      </bottom>
      <diagonal/>
    </border>
    <border>
      <left style="medium">
        <color theme="1"/>
      </left>
      <right style="thin">
        <color theme="0" tint="-0.34998626667073579"/>
      </right>
      <top style="thin">
        <color theme="0" tint="-0.34998626667073579"/>
      </top>
      <bottom style="medium">
        <color rgb="FF002060"/>
      </bottom>
      <diagonal/>
    </border>
    <border>
      <left style="thin">
        <color theme="0" tint="-0.34998626667073579"/>
      </left>
      <right style="medium">
        <color theme="1"/>
      </right>
      <top style="thin">
        <color theme="0" tint="-0.34998626667073579"/>
      </top>
      <bottom style="medium">
        <color rgb="FF002060"/>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rgb="FF002060"/>
      </bottom>
      <diagonal/>
    </border>
    <border>
      <left/>
      <right style="thin">
        <color theme="9" tint="-0.499984740745262"/>
      </right>
      <top style="thin">
        <color theme="9" tint="-0.499984740745262"/>
      </top>
      <bottom/>
      <diagonal/>
    </border>
    <border>
      <left style="thin">
        <color theme="0" tint="-0.34998626667073579"/>
      </left>
      <right style="thin">
        <color theme="0" tint="-0.34998626667073579"/>
      </right>
      <top/>
      <bottom/>
      <diagonal/>
    </border>
    <border>
      <left/>
      <right/>
      <top style="thin">
        <color theme="0" tint="-0.34998626667073579"/>
      </top>
      <bottom/>
      <diagonal/>
    </border>
    <border>
      <left style="medium">
        <color rgb="FF002060"/>
      </left>
      <right style="medium">
        <color rgb="FF002060"/>
      </right>
      <top/>
      <bottom style="medium">
        <color rgb="FF002060"/>
      </bottom>
      <diagonal/>
    </border>
    <border>
      <left style="medium">
        <color rgb="FF002060"/>
      </left>
      <right style="medium">
        <color rgb="FF002060"/>
      </right>
      <top/>
      <bottom style="thin">
        <color theme="0" tint="-0.34998626667073579"/>
      </bottom>
      <diagonal/>
    </border>
    <border>
      <left style="medium">
        <color rgb="FF002060"/>
      </left>
      <right style="medium">
        <color rgb="FF002060"/>
      </right>
      <top/>
      <bottom/>
      <diagonal/>
    </border>
    <border>
      <left style="thin">
        <color theme="0" tint="-0.34998626667073579"/>
      </left>
      <right style="medium">
        <color rgb="FF002060"/>
      </right>
      <top/>
      <bottom style="medium">
        <color rgb="FF002060"/>
      </bottom>
      <diagonal/>
    </border>
    <border>
      <left style="medium">
        <color rgb="FF002060"/>
      </left>
      <right style="medium">
        <color rgb="FF002060"/>
      </right>
      <top style="thin">
        <color theme="0" tint="-0.34998626667073579"/>
      </top>
      <bottom style="medium">
        <color rgb="FF002060"/>
      </bottom>
      <diagonal/>
    </border>
    <border>
      <left style="medium">
        <color rgb="FF002060"/>
      </left>
      <right style="medium">
        <color rgb="FF002060"/>
      </right>
      <top style="medium">
        <color rgb="FF002060"/>
      </top>
      <bottom/>
      <diagonal/>
    </border>
    <border>
      <left style="thin">
        <color rgb="FF002060"/>
      </left>
      <right style="thin">
        <color rgb="FF002060"/>
      </right>
      <top style="thin">
        <color rgb="FF002060"/>
      </top>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style="medium">
        <color theme="9" tint="-0.499984740745262"/>
      </right>
      <top style="medium">
        <color theme="9" tint="-0.499984740745262"/>
      </top>
      <bottom/>
      <diagonal/>
    </border>
    <border>
      <left style="medium">
        <color theme="9" tint="-0.499984740745262"/>
      </left>
      <right style="medium">
        <color theme="9" tint="-0.499984740745262"/>
      </right>
      <top/>
      <bottom/>
      <diagonal/>
    </border>
    <border>
      <left style="medium">
        <color theme="9" tint="-0.499984740745262"/>
      </left>
      <right style="medium">
        <color theme="9" tint="-0.499984740745262"/>
      </right>
      <top/>
      <bottom style="medium">
        <color theme="9" tint="-0.499984740745262"/>
      </bottom>
      <diagonal/>
    </border>
    <border>
      <left style="medium">
        <color theme="0"/>
      </left>
      <right style="medium">
        <color rgb="FF002060"/>
      </right>
      <top style="thin">
        <color rgb="FF002060"/>
      </top>
      <bottom/>
      <diagonal/>
    </border>
    <border>
      <left style="medium">
        <color theme="0"/>
      </left>
      <right style="medium">
        <color rgb="FF002060"/>
      </right>
      <top/>
      <bottom/>
      <diagonal/>
    </border>
    <border>
      <left style="medium">
        <color theme="0"/>
      </left>
      <right style="medium">
        <color rgb="FF002060"/>
      </right>
      <top style="medium">
        <color rgb="FF00206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style="thin">
        <color theme="0" tint="-0.34998626667073579"/>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style="thin">
        <color theme="0" tint="-0.34998626667073579"/>
      </bottom>
      <diagonal/>
    </border>
    <border>
      <left/>
      <right style="thin">
        <color theme="0" tint="-0.34998626667073579"/>
      </right>
      <top style="thin">
        <color rgb="FF0070C0"/>
      </top>
      <bottom style="thin">
        <color theme="0" tint="-0.34998626667073579"/>
      </bottom>
      <diagonal/>
    </border>
    <border>
      <left style="medium">
        <color auto="1"/>
      </left>
      <right style="medium">
        <color auto="1"/>
      </right>
      <top/>
      <bottom style="medium">
        <color auto="1"/>
      </bottom>
      <diagonal/>
    </border>
    <border>
      <left style="medium">
        <color auto="1"/>
      </left>
      <right style="medium">
        <color auto="1"/>
      </right>
      <top style="mediumDashed">
        <color auto="1"/>
      </top>
      <bottom style="mediumDashed">
        <color auto="1"/>
      </bottom>
      <diagonal/>
    </border>
    <border>
      <left style="medium">
        <color auto="1"/>
      </left>
      <right style="medium">
        <color auto="1"/>
      </right>
      <top style="mediumDashed">
        <color auto="1"/>
      </top>
      <bottom/>
      <diagonal/>
    </border>
    <border>
      <left style="medium">
        <color auto="1"/>
      </left>
      <right style="medium">
        <color auto="1"/>
      </right>
      <top/>
      <bottom style="mediumDashed">
        <color auto="1"/>
      </bottom>
      <diagonal/>
    </border>
    <border>
      <left style="medium">
        <color auto="1"/>
      </left>
      <right style="medium">
        <color auto="1"/>
      </right>
      <top/>
      <bottom/>
      <diagonal/>
    </border>
    <border>
      <left style="medium">
        <color auto="1"/>
      </left>
      <right style="medium">
        <color auto="1"/>
      </right>
      <top style="mediumDashed">
        <color auto="1"/>
      </top>
      <bottom style="medium">
        <color auto="1"/>
      </bottom>
      <diagonal/>
    </border>
    <border>
      <left style="medium">
        <color auto="1"/>
      </left>
      <right style="medium">
        <color auto="1"/>
      </right>
      <top style="medium">
        <color auto="1"/>
      </top>
      <bottom/>
      <diagonal/>
    </border>
    <border>
      <left style="thin">
        <color theme="0" tint="-0.34998626667073579"/>
      </left>
      <right style="thin">
        <color theme="0" tint="-0.34998626667073579"/>
      </right>
      <top style="thin">
        <color theme="0" tint="-0.34998626667073579"/>
      </top>
      <bottom style="thin">
        <color indexed="64"/>
      </bottom>
      <diagonal/>
    </border>
  </borders>
  <cellStyleXfs count="5">
    <xf numFmtId="0" fontId="0" fillId="0" borderId="0"/>
    <xf numFmtId="0" fontId="4" fillId="2" borderId="1" applyNumberFormat="0" applyAlignment="0" applyProtection="0"/>
    <xf numFmtId="164" fontId="26" fillId="0" borderId="0" applyFont="0" applyFill="0" applyBorder="0" applyAlignment="0" applyProtection="0"/>
    <xf numFmtId="0" fontId="3" fillId="0" borderId="0"/>
    <xf numFmtId="9" fontId="26" fillId="0" borderId="0" applyFont="0" applyFill="0" applyBorder="0" applyAlignment="0" applyProtection="0"/>
  </cellStyleXfs>
  <cellXfs count="712">
    <xf numFmtId="0" fontId="0" fillId="0" borderId="0" xfId="0"/>
    <xf numFmtId="0" fontId="5" fillId="3" borderId="0" xfId="0" applyFont="1" applyFill="1"/>
    <xf numFmtId="0" fontId="7" fillId="3" borderId="0" xfId="0" applyFont="1" applyFill="1"/>
    <xf numFmtId="0" fontId="5" fillId="3" borderId="0" xfId="0" applyFont="1" applyFill="1" applyAlignment="1">
      <alignment vertical="center" wrapText="1"/>
    </xf>
    <xf numFmtId="165" fontId="5" fillId="3" borderId="0" xfId="0" applyNumberFormat="1" applyFont="1" applyFill="1"/>
    <xf numFmtId="0" fontId="11" fillId="3" borderId="0" xfId="0" applyFont="1" applyFill="1"/>
    <xf numFmtId="0" fontId="16" fillId="3" borderId="0" xfId="0" applyFont="1" applyFill="1"/>
    <xf numFmtId="0" fontId="17" fillId="3" borderId="0" xfId="0" applyFont="1" applyFill="1"/>
    <xf numFmtId="0" fontId="16" fillId="3" borderId="0" xfId="0" applyFont="1" applyFill="1" applyAlignment="1">
      <alignment vertical="center" wrapText="1"/>
    </xf>
    <xf numFmtId="166" fontId="16" fillId="3" borderId="3" xfId="0" applyNumberFormat="1" applyFont="1" applyFill="1" applyBorder="1"/>
    <xf numFmtId="166" fontId="16" fillId="3" borderId="2" xfId="0" applyNumberFormat="1" applyFont="1" applyFill="1" applyBorder="1"/>
    <xf numFmtId="165" fontId="16" fillId="3" borderId="0" xfId="0" applyNumberFormat="1" applyFont="1" applyFill="1"/>
    <xf numFmtId="0" fontId="18" fillId="3" borderId="0" xfId="0" applyFont="1" applyFill="1" applyAlignment="1">
      <alignment horizontal="left" vertical="center"/>
    </xf>
    <xf numFmtId="0" fontId="16" fillId="3" borderId="3" xfId="0" applyFont="1" applyFill="1" applyBorder="1"/>
    <xf numFmtId="0" fontId="16" fillId="3" borderId="2" xfId="0" applyFont="1" applyFill="1" applyBorder="1"/>
    <xf numFmtId="1" fontId="16" fillId="3" borderId="3" xfId="0" applyNumberFormat="1" applyFont="1" applyFill="1" applyBorder="1"/>
    <xf numFmtId="2" fontId="16" fillId="3" borderId="2" xfId="0" applyNumberFormat="1" applyFont="1" applyFill="1" applyBorder="1"/>
    <xf numFmtId="0" fontId="19" fillId="3" borderId="0" xfId="0" applyFont="1" applyFill="1"/>
    <xf numFmtId="0" fontId="20" fillId="3" borderId="3" xfId="0" applyFont="1" applyFill="1" applyBorder="1" applyAlignment="1">
      <alignment horizontal="center"/>
    </xf>
    <xf numFmtId="0" fontId="20" fillId="3" borderId="0" xfId="0" applyFont="1" applyFill="1" applyAlignment="1">
      <alignment horizontal="center"/>
    </xf>
    <xf numFmtId="0" fontId="20" fillId="3" borderId="0" xfId="0" applyFont="1" applyFill="1"/>
    <xf numFmtId="0" fontId="21" fillId="3" borderId="0" xfId="0" applyFont="1" applyFill="1"/>
    <xf numFmtId="165" fontId="21" fillId="3" borderId="3" xfId="0" applyNumberFormat="1" applyFont="1" applyFill="1" applyBorder="1" applyAlignment="1">
      <alignment horizontal="center"/>
    </xf>
    <xf numFmtId="0" fontId="21" fillId="3" borderId="0" xfId="0" applyFont="1" applyFill="1" applyAlignment="1">
      <alignment horizontal="center"/>
    </xf>
    <xf numFmtId="166" fontId="16" fillId="3" borderId="3" xfId="0" applyNumberFormat="1" applyFont="1" applyFill="1" applyBorder="1" applyAlignment="1">
      <alignment vertical="center" wrapText="1"/>
    </xf>
    <xf numFmtId="166" fontId="16" fillId="3" borderId="0" xfId="0" applyNumberFormat="1" applyFont="1" applyFill="1" applyAlignment="1">
      <alignment vertical="center" wrapText="1"/>
    </xf>
    <xf numFmtId="166" fontId="16" fillId="3" borderId="0" xfId="0" applyNumberFormat="1" applyFont="1" applyFill="1"/>
    <xf numFmtId="0" fontId="19" fillId="3" borderId="0" xfId="0" applyFont="1" applyFill="1" applyAlignment="1">
      <alignment horizontal="left" vertical="center"/>
    </xf>
    <xf numFmtId="0" fontId="16" fillId="3" borderId="0" xfId="0" applyFont="1" applyFill="1" applyAlignment="1">
      <alignment horizontal="left" vertical="center"/>
    </xf>
    <xf numFmtId="166" fontId="16" fillId="3" borderId="0" xfId="1" applyNumberFormat="1" applyFont="1" applyFill="1" applyBorder="1" applyProtection="1"/>
    <xf numFmtId="0" fontId="16" fillId="3" borderId="0" xfId="1" applyFont="1" applyFill="1" applyBorder="1" applyAlignment="1" applyProtection="1"/>
    <xf numFmtId="2" fontId="19" fillId="3" borderId="3" xfId="0" applyNumberFormat="1" applyFont="1" applyFill="1" applyBorder="1"/>
    <xf numFmtId="2" fontId="19" fillId="3" borderId="0" xfId="0" applyNumberFormat="1" applyFont="1" applyFill="1"/>
    <xf numFmtId="2" fontId="19" fillId="3" borderId="2" xfId="0" applyNumberFormat="1" applyFont="1" applyFill="1" applyBorder="1"/>
    <xf numFmtId="1" fontId="19" fillId="3" borderId="3" xfId="0" applyNumberFormat="1" applyFont="1" applyFill="1" applyBorder="1"/>
    <xf numFmtId="1" fontId="19" fillId="3" borderId="0" xfId="0" applyNumberFormat="1" applyFont="1" applyFill="1"/>
    <xf numFmtId="1" fontId="19" fillId="3" borderId="2" xfId="0" applyNumberFormat="1" applyFont="1" applyFill="1" applyBorder="1"/>
    <xf numFmtId="0" fontId="18" fillId="3" borderId="0" xfId="0" applyFont="1" applyFill="1" applyAlignment="1">
      <alignment horizontal="left" vertical="center"/>
    </xf>
    <xf numFmtId="0" fontId="16" fillId="3" borderId="0" xfId="0" applyFont="1" applyFill="1" applyAlignment="1">
      <alignment horizontal="center" wrapText="1"/>
    </xf>
    <xf numFmtId="2" fontId="19" fillId="3" borderId="4" xfId="0" applyNumberFormat="1" applyFont="1" applyFill="1" applyBorder="1" applyProtection="1">
      <protection locked="0"/>
    </xf>
    <xf numFmtId="165" fontId="21" fillId="3" borderId="0" xfId="0" applyNumberFormat="1" applyFont="1" applyFill="1" applyAlignment="1">
      <alignment horizontal="right"/>
    </xf>
    <xf numFmtId="0" fontId="5" fillId="3" borderId="0" xfId="0" applyFont="1" applyFill="1" applyAlignment="1">
      <alignment horizontal="center"/>
    </xf>
    <xf numFmtId="0" fontId="22" fillId="4" borderId="0" xfId="0" applyFont="1" applyFill="1"/>
    <xf numFmtId="0" fontId="6" fillId="4" borderId="0" xfId="0" applyFont="1" applyFill="1"/>
    <xf numFmtId="166" fontId="6" fillId="4" borderId="3" xfId="0" applyNumberFormat="1" applyFont="1" applyFill="1" applyBorder="1"/>
    <xf numFmtId="166" fontId="6" fillId="4" borderId="0" xfId="0" applyNumberFormat="1" applyFont="1" applyFill="1"/>
    <xf numFmtId="166" fontId="6" fillId="4" borderId="2" xfId="0" applyNumberFormat="1" applyFont="1" applyFill="1" applyBorder="1"/>
    <xf numFmtId="167" fontId="5" fillId="3" borderId="0" xfId="0" applyNumberFormat="1" applyFont="1" applyFill="1" applyAlignment="1">
      <alignment vertical="center" wrapText="1"/>
    </xf>
    <xf numFmtId="166" fontId="6" fillId="4" borderId="3" xfId="0" applyNumberFormat="1" applyFont="1" applyFill="1" applyBorder="1" applyAlignment="1">
      <alignment vertical="center" wrapText="1"/>
    </xf>
    <xf numFmtId="166" fontId="6" fillId="4" borderId="0" xfId="0" applyNumberFormat="1" applyFont="1" applyFill="1" applyAlignment="1">
      <alignment vertical="center" wrapText="1"/>
    </xf>
    <xf numFmtId="167" fontId="6" fillId="4" borderId="0" xfId="0" applyNumberFormat="1" applyFont="1" applyFill="1" applyAlignment="1">
      <alignment vertical="center" wrapText="1"/>
    </xf>
    <xf numFmtId="166" fontId="6" fillId="4" borderId="3" xfId="1" applyNumberFormat="1" applyFont="1" applyFill="1" applyBorder="1" applyProtection="1"/>
    <xf numFmtId="166" fontId="6" fillId="4" borderId="0" xfId="1" applyNumberFormat="1" applyFont="1" applyFill="1" applyBorder="1" applyProtection="1"/>
    <xf numFmtId="0" fontId="6" fillId="4" borderId="0" xfId="0" applyFont="1" applyFill="1" applyAlignment="1">
      <alignment vertical="center" wrapText="1"/>
    </xf>
    <xf numFmtId="166" fontId="16" fillId="3" borderId="2" xfId="0" applyNumberFormat="1" applyFont="1" applyFill="1" applyBorder="1" applyAlignment="1">
      <alignment wrapText="1"/>
    </xf>
    <xf numFmtId="0" fontId="16" fillId="3" borderId="0" xfId="0" applyFont="1" applyFill="1" applyAlignment="1">
      <alignment horizontal="left" wrapText="1"/>
    </xf>
    <xf numFmtId="0" fontId="16" fillId="3" borderId="0" xfId="0" applyFont="1" applyFill="1" applyBorder="1" applyAlignment="1">
      <alignment horizontal="left" wrapText="1"/>
    </xf>
    <xf numFmtId="0" fontId="16" fillId="3" borderId="0" xfId="0" applyFont="1" applyFill="1" applyAlignment="1">
      <alignment horizontal="left"/>
    </xf>
    <xf numFmtId="0" fontId="5" fillId="5" borderId="0" xfId="0" applyFont="1" applyFill="1" applyAlignment="1">
      <alignment vertical="center" wrapText="1"/>
    </xf>
    <xf numFmtId="167" fontId="5" fillId="5" borderId="0" xfId="0" applyNumberFormat="1" applyFont="1" applyFill="1" applyAlignment="1">
      <alignment vertical="center" wrapText="1"/>
    </xf>
    <xf numFmtId="0" fontId="5" fillId="3" borderId="0" xfId="0" applyFont="1" applyFill="1" applyAlignment="1">
      <alignment wrapText="1"/>
    </xf>
    <xf numFmtId="0" fontId="6" fillId="4" borderId="0" xfId="0" applyFont="1" applyFill="1" applyAlignment="1">
      <alignment wrapText="1"/>
    </xf>
    <xf numFmtId="0" fontId="8" fillId="5" borderId="0" xfId="0" applyFont="1" applyFill="1" applyAlignment="1">
      <alignment vertical="center" wrapText="1"/>
    </xf>
    <xf numFmtId="0" fontId="8" fillId="5" borderId="0" xfId="0" applyFont="1" applyFill="1"/>
    <xf numFmtId="0" fontId="8" fillId="3" borderId="0" xfId="0" applyFont="1" applyFill="1" applyAlignment="1">
      <alignment horizontal="left" vertical="center"/>
    </xf>
    <xf numFmtId="0" fontId="5" fillId="3" borderId="6" xfId="0" applyFont="1" applyFill="1" applyBorder="1" applyAlignment="1">
      <alignment vertical="center" wrapText="1"/>
    </xf>
    <xf numFmtId="9" fontId="5" fillId="3" borderId="6" xfId="0" applyNumberFormat="1" applyFont="1" applyFill="1" applyBorder="1" applyAlignment="1">
      <alignment vertical="center" wrapText="1"/>
    </xf>
    <xf numFmtId="0" fontId="5" fillId="3" borderId="6" xfId="0" applyFont="1" applyFill="1" applyBorder="1"/>
    <xf numFmtId="0" fontId="5" fillId="3" borderId="6" xfId="0" applyFont="1" applyFill="1" applyBorder="1" applyAlignment="1">
      <alignment wrapText="1"/>
    </xf>
    <xf numFmtId="165" fontId="5" fillId="3" borderId="6" xfId="0" applyNumberFormat="1" applyFont="1" applyFill="1" applyBorder="1"/>
    <xf numFmtId="165" fontId="5" fillId="3" borderId="6" xfId="0" applyNumberFormat="1" applyFont="1" applyFill="1" applyBorder="1" applyAlignment="1">
      <alignment wrapText="1"/>
    </xf>
    <xf numFmtId="0" fontId="7" fillId="3" borderId="6" xfId="0" applyFont="1" applyFill="1" applyBorder="1"/>
    <xf numFmtId="0" fontId="7" fillId="3" borderId="6" xfId="0" applyFont="1" applyFill="1" applyBorder="1" applyAlignment="1">
      <alignment wrapText="1"/>
    </xf>
    <xf numFmtId="0" fontId="11" fillId="3" borderId="6" xfId="0" applyFont="1" applyFill="1" applyBorder="1"/>
    <xf numFmtId="0" fontId="11" fillId="3" borderId="6" xfId="0" applyFont="1" applyFill="1" applyBorder="1" applyAlignment="1">
      <alignment wrapText="1"/>
    </xf>
    <xf numFmtId="0" fontId="12" fillId="5" borderId="0" xfId="0" applyFont="1" applyFill="1" applyAlignment="1">
      <alignment horizontal="center"/>
    </xf>
    <xf numFmtId="0" fontId="23" fillId="3" borderId="0" xfId="0" applyFont="1" applyFill="1"/>
    <xf numFmtId="0" fontId="23" fillId="3" borderId="0" xfId="0" applyFont="1" applyFill="1" applyAlignment="1">
      <alignment vertical="center" wrapText="1"/>
    </xf>
    <xf numFmtId="0" fontId="16" fillId="3" borderId="0" xfId="0" applyFont="1" applyFill="1" applyAlignment="1">
      <alignment horizontal="left" wrapText="1"/>
    </xf>
    <xf numFmtId="0" fontId="16" fillId="3" borderId="0" xfId="0" applyFont="1" applyFill="1" applyAlignment="1">
      <alignment horizontal="left" wrapText="1"/>
    </xf>
    <xf numFmtId="0" fontId="16" fillId="3" borderId="5" xfId="0" applyFont="1" applyFill="1" applyBorder="1" applyAlignment="1">
      <alignment horizontal="left" wrapText="1"/>
    </xf>
    <xf numFmtId="0" fontId="7" fillId="3" borderId="0" xfId="0" applyFont="1" applyFill="1" applyAlignment="1">
      <alignment vertical="center" wrapText="1"/>
    </xf>
    <xf numFmtId="0" fontId="18" fillId="3" borderId="0" xfId="0" applyFont="1" applyFill="1" applyAlignment="1">
      <alignment horizontal="left" vertical="center"/>
    </xf>
    <xf numFmtId="0" fontId="16" fillId="3" borderId="0" xfId="0" applyFont="1" applyFill="1" applyAlignment="1">
      <alignment horizontal="left" wrapText="1"/>
    </xf>
    <xf numFmtId="0" fontId="8" fillId="3" borderId="0" xfId="0" applyFont="1" applyFill="1"/>
    <xf numFmtId="0" fontId="8" fillId="3" borderId="0" xfId="0" applyFont="1" applyFill="1" applyAlignment="1">
      <alignment vertical="center" wrapText="1"/>
    </xf>
    <xf numFmtId="14" fontId="5" fillId="3" borderId="0" xfId="0" applyNumberFormat="1" applyFont="1" applyFill="1"/>
    <xf numFmtId="0" fontId="5" fillId="6" borderId="6" xfId="0" applyFont="1" applyFill="1" applyBorder="1" applyAlignment="1">
      <alignment wrapText="1"/>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8" xfId="0" applyFont="1" applyFill="1" applyBorder="1" applyAlignment="1">
      <alignment vertical="center" wrapText="1"/>
    </xf>
    <xf numFmtId="9" fontId="5" fillId="3" borderId="8" xfId="0" applyNumberFormat="1" applyFont="1" applyFill="1" applyBorder="1" applyAlignment="1">
      <alignment vertical="center" wrapText="1"/>
    </xf>
    <xf numFmtId="0" fontId="8" fillId="3" borderId="7" xfId="0" applyFont="1" applyFill="1" applyBorder="1"/>
    <xf numFmtId="0" fontId="16" fillId="3" borderId="7" xfId="0" applyFont="1" applyFill="1" applyBorder="1" applyAlignment="1">
      <alignment vertical="center" wrapText="1"/>
    </xf>
    <xf numFmtId="0" fontId="7" fillId="3" borderId="7" xfId="0" applyFont="1" applyFill="1" applyBorder="1" applyAlignment="1">
      <alignment horizontal="left" vertical="center"/>
    </xf>
    <xf numFmtId="0" fontId="5" fillId="3" borderId="7" xfId="0" applyFont="1" applyFill="1" applyBorder="1" applyAlignment="1">
      <alignment horizontal="left" vertical="center"/>
    </xf>
    <xf numFmtId="166" fontId="16" fillId="3" borderId="9" xfId="0" applyNumberFormat="1" applyFont="1" applyFill="1" applyBorder="1"/>
    <xf numFmtId="166" fontId="16" fillId="3" borderId="7" xfId="0" applyNumberFormat="1" applyFont="1" applyFill="1" applyBorder="1" applyAlignment="1">
      <alignment vertical="center" wrapText="1"/>
    </xf>
    <xf numFmtId="166" fontId="16" fillId="3" borderId="10" xfId="0" applyNumberFormat="1" applyFont="1" applyFill="1" applyBorder="1"/>
    <xf numFmtId="167" fontId="5" fillId="5" borderId="7" xfId="0" applyNumberFormat="1" applyFont="1" applyFill="1" applyBorder="1" applyAlignment="1">
      <alignment vertical="center" wrapText="1"/>
    </xf>
    <xf numFmtId="0" fontId="5" fillId="3" borderId="11" xfId="0" applyFont="1" applyFill="1" applyBorder="1" applyAlignment="1">
      <alignment vertical="center" wrapText="1"/>
    </xf>
    <xf numFmtId="9" fontId="5" fillId="3" borderId="11" xfId="0" applyNumberFormat="1" applyFont="1" applyFill="1" applyBorder="1" applyAlignment="1">
      <alignment vertical="center" wrapText="1"/>
    </xf>
    <xf numFmtId="0" fontId="5" fillId="3" borderId="7" xfId="0" applyFont="1" applyFill="1" applyBorder="1" applyAlignment="1">
      <alignment vertical="center" wrapText="1"/>
    </xf>
    <xf numFmtId="0" fontId="8" fillId="3" borderId="7" xfId="0" applyFont="1" applyFill="1" applyBorder="1" applyAlignment="1">
      <alignment vertical="center" wrapText="1"/>
    </xf>
    <xf numFmtId="0" fontId="7" fillId="3" borderId="7" xfId="0" applyFont="1" applyFill="1" applyBorder="1" applyAlignment="1">
      <alignment vertical="center" wrapText="1"/>
    </xf>
    <xf numFmtId="0" fontId="16" fillId="3" borderId="7" xfId="0" applyFont="1" applyFill="1" applyBorder="1"/>
    <xf numFmtId="0" fontId="5" fillId="3" borderId="7" xfId="0" applyFont="1" applyFill="1" applyBorder="1"/>
    <xf numFmtId="166" fontId="16" fillId="3" borderId="7" xfId="0" applyNumberFormat="1" applyFont="1" applyFill="1" applyBorder="1"/>
    <xf numFmtId="0" fontId="5" fillId="3" borderId="11" xfId="0" applyFont="1" applyFill="1" applyBorder="1"/>
    <xf numFmtId="0" fontId="5" fillId="3" borderId="11" xfId="0" applyFont="1" applyFill="1" applyBorder="1" applyAlignment="1">
      <alignment wrapText="1"/>
    </xf>
    <xf numFmtId="0" fontId="5" fillId="3" borderId="8" xfId="0" applyFont="1" applyFill="1" applyBorder="1"/>
    <xf numFmtId="0" fontId="5" fillId="3" borderId="8" xfId="0" applyFont="1" applyFill="1" applyBorder="1" applyAlignment="1">
      <alignment wrapText="1"/>
    </xf>
    <xf numFmtId="0" fontId="7" fillId="3" borderId="7" xfId="0" applyFont="1" applyFill="1" applyBorder="1"/>
    <xf numFmtId="166" fontId="16" fillId="3" borderId="7" xfId="1" applyNumberFormat="1" applyFont="1" applyFill="1" applyBorder="1" applyProtection="1"/>
    <xf numFmtId="0" fontId="19" fillId="3" borderId="7" xfId="0" applyFont="1" applyFill="1" applyBorder="1" applyAlignment="1">
      <alignment horizontal="left" vertical="center"/>
    </xf>
    <xf numFmtId="0" fontId="16" fillId="3" borderId="7" xfId="1" applyFont="1" applyFill="1" applyBorder="1" applyAlignment="1" applyProtection="1"/>
    <xf numFmtId="165" fontId="5" fillId="3" borderId="8" xfId="0" applyNumberFormat="1" applyFont="1" applyFill="1" applyBorder="1"/>
    <xf numFmtId="165" fontId="5" fillId="3" borderId="8" xfId="0" applyNumberFormat="1" applyFont="1" applyFill="1" applyBorder="1" applyAlignment="1">
      <alignment wrapText="1"/>
    </xf>
    <xf numFmtId="165" fontId="16" fillId="3" borderId="7" xfId="0" applyNumberFormat="1" applyFont="1" applyFill="1" applyBorder="1"/>
    <xf numFmtId="2" fontId="19" fillId="3" borderId="9" xfId="0" applyNumberFormat="1" applyFont="1" applyFill="1" applyBorder="1"/>
    <xf numFmtId="2" fontId="19" fillId="3" borderId="7" xfId="0" applyNumberFormat="1" applyFont="1" applyFill="1" applyBorder="1"/>
    <xf numFmtId="2" fontId="19" fillId="3" borderId="10" xfId="0" applyNumberFormat="1" applyFont="1" applyFill="1" applyBorder="1"/>
    <xf numFmtId="167" fontId="5" fillId="3" borderId="7" xfId="0" applyNumberFormat="1" applyFont="1" applyFill="1" applyBorder="1" applyAlignment="1">
      <alignment vertical="center" wrapText="1"/>
    </xf>
    <xf numFmtId="165" fontId="5" fillId="3" borderId="11" xfId="0" applyNumberFormat="1" applyFont="1" applyFill="1" applyBorder="1"/>
    <xf numFmtId="165" fontId="5" fillId="3" borderId="11" xfId="0" applyNumberFormat="1" applyFont="1" applyFill="1" applyBorder="1" applyAlignment="1">
      <alignment wrapText="1"/>
    </xf>
    <xf numFmtId="165" fontId="5" fillId="3" borderId="7" xfId="0" applyNumberFormat="1" applyFont="1" applyFill="1" applyBorder="1"/>
    <xf numFmtId="0" fontId="16" fillId="3" borderId="12" xfId="0" applyFont="1" applyFill="1" applyBorder="1"/>
    <xf numFmtId="166" fontId="6" fillId="4" borderId="13" xfId="0" applyNumberFormat="1" applyFont="1" applyFill="1" applyBorder="1"/>
    <xf numFmtId="166" fontId="6" fillId="4" borderId="12" xfId="0" applyNumberFormat="1" applyFont="1" applyFill="1" applyBorder="1"/>
    <xf numFmtId="166" fontId="6" fillId="4" borderId="14" xfId="0" applyNumberFormat="1" applyFont="1" applyFill="1" applyBorder="1"/>
    <xf numFmtId="167" fontId="6" fillId="4" borderId="12" xfId="0" applyNumberFormat="1" applyFont="1" applyFill="1" applyBorder="1" applyAlignment="1">
      <alignment vertical="center" wrapText="1"/>
    </xf>
    <xf numFmtId="0" fontId="5" fillId="3" borderId="15" xfId="0" applyFont="1" applyFill="1" applyBorder="1"/>
    <xf numFmtId="0" fontId="5" fillId="3" borderId="15" xfId="0" applyFont="1" applyFill="1" applyBorder="1" applyAlignment="1">
      <alignment wrapText="1"/>
    </xf>
    <xf numFmtId="0" fontId="5" fillId="3" borderId="12" xfId="0" applyFont="1" applyFill="1" applyBorder="1"/>
    <xf numFmtId="0" fontId="16" fillId="3" borderId="12" xfId="0" applyFont="1" applyFill="1" applyBorder="1" applyAlignment="1">
      <alignment vertical="center" wrapText="1"/>
    </xf>
    <xf numFmtId="166" fontId="6" fillId="4" borderId="13" xfId="0" applyNumberFormat="1" applyFont="1" applyFill="1" applyBorder="1" applyAlignment="1">
      <alignment vertical="center" wrapText="1"/>
    </xf>
    <xf numFmtId="166" fontId="6" fillId="4" borderId="12" xfId="0" applyNumberFormat="1" applyFont="1" applyFill="1" applyBorder="1" applyAlignment="1">
      <alignment vertical="center" wrapText="1"/>
    </xf>
    <xf numFmtId="0" fontId="5" fillId="3" borderId="15" xfId="0" applyFont="1" applyFill="1" applyBorder="1" applyAlignment="1">
      <alignment vertical="center" wrapText="1"/>
    </xf>
    <xf numFmtId="0" fontId="5" fillId="3" borderId="12" xfId="0" applyFont="1" applyFill="1" applyBorder="1" applyAlignment="1">
      <alignment vertical="center" wrapText="1"/>
    </xf>
    <xf numFmtId="0" fontId="6" fillId="4" borderId="7" xfId="0" applyFont="1" applyFill="1" applyBorder="1" applyAlignment="1">
      <alignment vertical="center" wrapText="1"/>
    </xf>
    <xf numFmtId="166" fontId="6" fillId="4" borderId="13" xfId="1" applyNumberFormat="1" applyFont="1" applyFill="1" applyBorder="1" applyProtection="1"/>
    <xf numFmtId="166" fontId="6" fillId="4" borderId="12" xfId="1" applyNumberFormat="1" applyFont="1" applyFill="1" applyBorder="1" applyProtection="1"/>
    <xf numFmtId="14" fontId="9" fillId="4" borderId="7" xfId="0" applyNumberFormat="1" applyFont="1" applyFill="1" applyBorder="1"/>
    <xf numFmtId="0" fontId="16" fillId="4" borderId="7" xfId="0" applyFont="1" applyFill="1" applyBorder="1"/>
    <xf numFmtId="1" fontId="19" fillId="4" borderId="9" xfId="0" applyNumberFormat="1" applyFont="1" applyFill="1" applyBorder="1"/>
    <xf numFmtId="1" fontId="19" fillId="4" borderId="7" xfId="0" applyNumberFormat="1" applyFont="1" applyFill="1" applyBorder="1"/>
    <xf numFmtId="1" fontId="19" fillId="4" borderId="10" xfId="0" applyNumberFormat="1" applyFont="1" applyFill="1" applyBorder="1"/>
    <xf numFmtId="167" fontId="5" fillId="4" borderId="7" xfId="0" applyNumberFormat="1" applyFont="1" applyFill="1" applyBorder="1" applyAlignment="1">
      <alignment vertical="center" wrapText="1"/>
    </xf>
    <xf numFmtId="0" fontId="5" fillId="4" borderId="11" xfId="0" applyFont="1" applyFill="1" applyBorder="1"/>
    <xf numFmtId="0" fontId="5" fillId="4" borderId="11" xfId="0" applyFont="1" applyFill="1" applyBorder="1" applyAlignment="1">
      <alignment wrapText="1"/>
    </xf>
    <xf numFmtId="0" fontId="7" fillId="7" borderId="0" xfId="0" applyFont="1" applyFill="1" applyAlignment="1">
      <alignment horizontal="left" vertical="center"/>
    </xf>
    <xf numFmtId="0" fontId="7" fillId="7" borderId="0" xfId="0" applyFont="1" applyFill="1" applyAlignment="1">
      <alignment vertical="center" wrapText="1"/>
    </xf>
    <xf numFmtId="0" fontId="5" fillId="7" borderId="0" xfId="0" applyFont="1" applyFill="1"/>
    <xf numFmtId="0" fontId="5" fillId="7" borderId="7" xfId="0" applyFont="1" applyFill="1" applyBorder="1"/>
    <xf numFmtId="0" fontId="7" fillId="7" borderId="0" xfId="0" applyFont="1" applyFill="1"/>
    <xf numFmtId="0" fontId="19" fillId="7" borderId="0" xfId="0" applyFont="1" applyFill="1"/>
    <xf numFmtId="0" fontId="19" fillId="7" borderId="0" xfId="0" applyFont="1" applyFill="1" applyAlignment="1">
      <alignment horizontal="left" vertical="center"/>
    </xf>
    <xf numFmtId="0" fontId="16" fillId="7" borderId="0" xfId="0" applyFont="1" applyFill="1"/>
    <xf numFmtId="0" fontId="16" fillId="7" borderId="0" xfId="0" applyFont="1" applyFill="1" applyAlignment="1">
      <alignment horizontal="left" wrapText="1"/>
    </xf>
    <xf numFmtId="0" fontId="5" fillId="7" borderId="0" xfId="0" applyFont="1" applyFill="1" applyAlignment="1">
      <alignment horizontal="left" vertical="center"/>
    </xf>
    <xf numFmtId="0" fontId="5" fillId="7" borderId="7" xfId="0" applyFont="1" applyFill="1" applyBorder="1" applyAlignment="1">
      <alignment horizontal="left" vertical="center"/>
    </xf>
    <xf numFmtId="0" fontId="16" fillId="7" borderId="7" xfId="0" applyFont="1" applyFill="1" applyBorder="1"/>
    <xf numFmtId="0" fontId="16" fillId="7" borderId="0" xfId="0" applyFont="1" applyFill="1" applyAlignment="1">
      <alignment horizontal="left"/>
    </xf>
    <xf numFmtId="0" fontId="18" fillId="3" borderId="0" xfId="0" applyFont="1" applyFill="1" applyAlignment="1">
      <alignment horizontal="left" vertical="center"/>
    </xf>
    <xf numFmtId="0" fontId="18" fillId="3" borderId="0" xfId="0" applyFont="1" applyFill="1" applyAlignment="1">
      <alignment horizontal="left" vertical="center" wrapText="1"/>
    </xf>
    <xf numFmtId="0" fontId="9" fillId="4" borderId="7"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5" fillId="7" borderId="8" xfId="0" applyFont="1" applyFill="1" applyBorder="1" applyAlignment="1">
      <alignment vertical="center" wrapText="1"/>
    </xf>
    <xf numFmtId="0" fontId="5" fillId="7" borderId="6" xfId="0" applyFont="1" applyFill="1" applyBorder="1" applyAlignment="1">
      <alignment wrapText="1"/>
    </xf>
    <xf numFmtId="0" fontId="5" fillId="7" borderId="8" xfId="0" applyFont="1" applyFill="1" applyBorder="1" applyAlignment="1">
      <alignment wrapText="1"/>
    </xf>
    <xf numFmtId="0" fontId="16" fillId="0" borderId="0" xfId="0" applyFont="1" applyFill="1"/>
    <xf numFmtId="0" fontId="5" fillId="3" borderId="16" xfId="0" applyFont="1" applyFill="1" applyBorder="1" applyAlignment="1">
      <alignment vertical="center" wrapText="1"/>
    </xf>
    <xf numFmtId="0" fontId="16" fillId="3" borderId="0" xfId="0" applyFont="1" applyFill="1" applyBorder="1"/>
    <xf numFmtId="0" fontId="18" fillId="3" borderId="0" xfId="0" applyFont="1" applyFill="1" applyBorder="1" applyAlignment="1">
      <alignment horizontal="left" vertical="center"/>
    </xf>
    <xf numFmtId="0" fontId="6" fillId="3" borderId="0" xfId="0" applyFont="1" applyFill="1" applyBorder="1"/>
    <xf numFmtId="0" fontId="9" fillId="3" borderId="0" xfId="0" applyFont="1" applyFill="1" applyBorder="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xf numFmtId="165" fontId="16" fillId="3" borderId="0" xfId="0" applyNumberFormat="1" applyFont="1" applyFill="1" applyBorder="1"/>
    <xf numFmtId="0" fontId="19" fillId="3" borderId="0" xfId="0" applyFont="1" applyFill="1" applyBorder="1"/>
    <xf numFmtId="0" fontId="9" fillId="3" borderId="0" xfId="0" applyFont="1" applyFill="1" applyBorder="1" applyAlignment="1">
      <alignment vertical="center" wrapText="1"/>
    </xf>
    <xf numFmtId="0" fontId="19" fillId="3" borderId="0" xfId="0" applyFont="1" applyFill="1" applyBorder="1" applyAlignment="1">
      <alignment horizontal="left" vertical="center"/>
    </xf>
    <xf numFmtId="0" fontId="5" fillId="3" borderId="0" xfId="0" applyFont="1" applyFill="1" applyBorder="1" applyAlignment="1">
      <alignment wrapText="1"/>
    </xf>
    <xf numFmtId="0" fontId="5" fillId="8" borderId="19" xfId="0" applyFont="1" applyFill="1" applyBorder="1" applyAlignment="1">
      <alignment horizontal="left" vertical="center"/>
    </xf>
    <xf numFmtId="0" fontId="5" fillId="3" borderId="18" xfId="0" applyFont="1" applyFill="1" applyBorder="1" applyAlignment="1">
      <alignment horizontal="left" vertical="center"/>
    </xf>
    <xf numFmtId="0" fontId="5" fillId="3" borderId="19" xfId="0" applyFont="1" applyFill="1" applyBorder="1" applyAlignment="1">
      <alignment horizontal="left" vertical="center"/>
    </xf>
    <xf numFmtId="0" fontId="16" fillId="8" borderId="18" xfId="0" applyFont="1" applyFill="1" applyBorder="1" applyAlignment="1">
      <alignment horizontal="left" vertical="center"/>
    </xf>
    <xf numFmtId="0" fontId="16" fillId="3" borderId="0" xfId="0" applyFont="1" applyFill="1" applyBorder="1" applyAlignment="1">
      <alignment vertical="center" wrapText="1"/>
    </xf>
    <xf numFmtId="0" fontId="23" fillId="3" borderId="0" xfId="0" applyFont="1" applyFill="1" applyBorder="1"/>
    <xf numFmtId="0" fontId="5" fillId="3" borderId="0" xfId="0" applyFont="1" applyFill="1" applyBorder="1" applyAlignment="1">
      <alignment vertical="center" wrapText="1"/>
    </xf>
    <xf numFmtId="165" fontId="5" fillId="3" borderId="0" xfId="0" applyNumberFormat="1" applyFont="1" applyFill="1" applyBorder="1"/>
    <xf numFmtId="0" fontId="7" fillId="3" borderId="0" xfId="0" applyFont="1" applyFill="1" applyBorder="1"/>
    <xf numFmtId="0" fontId="16" fillId="8" borderId="22" xfId="0" applyFont="1" applyFill="1" applyBorder="1" applyAlignment="1">
      <alignment horizontal="left" vertical="center"/>
    </xf>
    <xf numFmtId="0" fontId="5" fillId="8" borderId="23" xfId="0" applyFont="1" applyFill="1" applyBorder="1" applyAlignment="1">
      <alignment horizontal="left" vertical="center"/>
    </xf>
    <xf numFmtId="0" fontId="9" fillId="9" borderId="21" xfId="0" applyFont="1" applyFill="1" applyBorder="1" applyAlignment="1">
      <alignment vertical="center" wrapText="1"/>
    </xf>
    <xf numFmtId="0" fontId="9" fillId="10" borderId="24" xfId="0" applyFont="1" applyFill="1" applyBorder="1" applyAlignment="1">
      <alignment vertical="center" wrapText="1"/>
    </xf>
    <xf numFmtId="0" fontId="16" fillId="11" borderId="19" xfId="0" applyFont="1" applyFill="1" applyBorder="1"/>
    <xf numFmtId="0" fontId="16" fillId="3" borderId="19" xfId="0" applyFont="1" applyFill="1" applyBorder="1"/>
    <xf numFmtId="0" fontId="16" fillId="11" borderId="18" xfId="0" applyFont="1" applyFill="1" applyBorder="1"/>
    <xf numFmtId="0" fontId="16" fillId="3" borderId="18" xfId="0" applyFont="1" applyFill="1" applyBorder="1"/>
    <xf numFmtId="0" fontId="5" fillId="3" borderId="26" xfId="0" applyFont="1" applyFill="1" applyBorder="1" applyAlignment="1">
      <alignment horizontal="left" vertical="center"/>
    </xf>
    <xf numFmtId="0" fontId="16" fillId="3" borderId="26" xfId="0" applyFont="1" applyFill="1" applyBorder="1"/>
    <xf numFmtId="0" fontId="9" fillId="3" borderId="25" xfId="0" applyFont="1" applyFill="1" applyBorder="1" applyAlignment="1">
      <alignment vertical="center" wrapText="1"/>
    </xf>
    <xf numFmtId="0" fontId="9" fillId="3" borderId="27" xfId="0" applyFont="1" applyFill="1" applyBorder="1" applyAlignment="1">
      <alignment vertical="center" wrapText="1"/>
    </xf>
    <xf numFmtId="0" fontId="9" fillId="3" borderId="28" xfId="0" applyFont="1" applyFill="1" applyBorder="1" applyAlignment="1">
      <alignment vertical="center" wrapText="1"/>
    </xf>
    <xf numFmtId="0" fontId="7" fillId="3" borderId="29" xfId="0" applyFont="1" applyFill="1" applyBorder="1"/>
    <xf numFmtId="0" fontId="5" fillId="3" borderId="29" xfId="0" applyFont="1" applyFill="1" applyBorder="1" applyAlignment="1">
      <alignment horizontal="left" vertical="center"/>
    </xf>
    <xf numFmtId="0" fontId="5" fillId="3" borderId="29" xfId="0" applyFont="1" applyFill="1" applyBorder="1"/>
    <xf numFmtId="0" fontId="5" fillId="3" borderId="30" xfId="0" applyFont="1" applyFill="1" applyBorder="1" applyAlignment="1">
      <alignment wrapText="1"/>
    </xf>
    <xf numFmtId="0" fontId="7" fillId="3" borderId="31" xfId="0" applyFont="1" applyFill="1" applyBorder="1"/>
    <xf numFmtId="0" fontId="5" fillId="3" borderId="31" xfId="0" applyFont="1" applyFill="1" applyBorder="1" applyAlignment="1">
      <alignment horizontal="left" vertical="center"/>
    </xf>
    <xf numFmtId="0" fontId="5" fillId="3" borderId="31" xfId="0" applyFont="1" applyFill="1" applyBorder="1"/>
    <xf numFmtId="0" fontId="5" fillId="3" borderId="32" xfId="0" applyFont="1" applyFill="1" applyBorder="1" applyAlignment="1">
      <alignment wrapText="1"/>
    </xf>
    <xf numFmtId="0" fontId="16" fillId="3" borderId="0" xfId="0" applyFont="1" applyFill="1" applyAlignment="1">
      <alignment horizontal="center" vertical="center"/>
    </xf>
    <xf numFmtId="0" fontId="18" fillId="3" borderId="0" xfId="0" applyFont="1" applyFill="1" applyAlignment="1">
      <alignment horizontal="center" vertical="center"/>
    </xf>
    <xf numFmtId="0" fontId="5" fillId="3" borderId="29" xfId="0" applyFont="1" applyFill="1" applyBorder="1" applyAlignment="1">
      <alignment horizontal="center" vertical="center"/>
    </xf>
    <xf numFmtId="0" fontId="5" fillId="3" borderId="31" xfId="0" applyFont="1" applyFill="1" applyBorder="1" applyAlignment="1">
      <alignment horizontal="center" vertical="center"/>
    </xf>
    <xf numFmtId="0" fontId="25" fillId="9" borderId="21" xfId="0" applyFont="1" applyFill="1" applyBorder="1" applyAlignment="1">
      <alignment horizontal="center" vertical="center" wrapText="1"/>
    </xf>
    <xf numFmtId="0" fontId="5" fillId="8" borderId="20"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0" xfId="0" applyFont="1" applyFill="1" applyBorder="1" applyAlignment="1">
      <alignment horizontal="center" vertical="center"/>
    </xf>
    <xf numFmtId="0" fontId="9" fillId="3" borderId="0" xfId="0" applyFont="1" applyFill="1" applyBorder="1" applyAlignment="1">
      <alignment horizontal="center" vertical="center" wrapText="1"/>
    </xf>
    <xf numFmtId="0" fontId="25" fillId="10" borderId="24" xfId="0" applyFont="1" applyFill="1" applyBorder="1" applyAlignment="1">
      <alignment horizontal="center" vertical="center" wrapText="1"/>
    </xf>
    <xf numFmtId="0" fontId="16" fillId="11" borderId="17"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0" xfId="0" applyFont="1" applyFill="1" applyBorder="1" applyAlignment="1">
      <alignment horizontal="center" vertical="center"/>
    </xf>
    <xf numFmtId="0" fontId="19" fillId="3" borderId="0" xfId="0" applyFont="1" applyFill="1" applyAlignment="1">
      <alignment horizontal="center" vertical="center"/>
    </xf>
    <xf numFmtId="0" fontId="6" fillId="4" borderId="0" xfId="0" applyFont="1" applyFill="1" applyAlignment="1">
      <alignment horizontal="center" vertical="center"/>
    </xf>
    <xf numFmtId="0" fontId="16" fillId="3" borderId="0" xfId="0" applyFont="1" applyFill="1" applyBorder="1" applyAlignment="1">
      <alignment horizontal="center"/>
    </xf>
    <xf numFmtId="0" fontId="18" fillId="3" borderId="0" xfId="0" applyFont="1" applyFill="1" applyBorder="1" applyAlignment="1">
      <alignment horizontal="center" vertical="center"/>
    </xf>
    <xf numFmtId="0" fontId="19" fillId="3" borderId="0" xfId="0" applyFont="1" applyFill="1" applyBorder="1" applyAlignment="1">
      <alignment horizontal="center"/>
    </xf>
    <xf numFmtId="0" fontId="6" fillId="3" borderId="0" xfId="0" applyFont="1" applyFill="1" applyBorder="1" applyAlignment="1">
      <alignment horizontal="center"/>
    </xf>
    <xf numFmtId="0" fontId="22" fillId="3" borderId="0" xfId="0" applyFont="1" applyFill="1" applyAlignment="1">
      <alignment horizontal="center"/>
    </xf>
    <xf numFmtId="0" fontId="5" fillId="3" borderId="29" xfId="0" applyFont="1" applyFill="1" applyBorder="1" applyAlignment="1">
      <alignment horizontal="center"/>
    </xf>
    <xf numFmtId="0" fontId="5" fillId="3" borderId="31" xfId="0" applyFont="1" applyFill="1" applyBorder="1" applyAlignment="1">
      <alignment horizontal="center"/>
    </xf>
    <xf numFmtId="0" fontId="16" fillId="3" borderId="17" xfId="0" applyFont="1" applyFill="1" applyBorder="1" applyAlignment="1">
      <alignment horizontal="center"/>
    </xf>
    <xf numFmtId="0" fontId="25" fillId="3" borderId="0" xfId="0" applyFont="1" applyFill="1" applyBorder="1"/>
    <xf numFmtId="0" fontId="22" fillId="3" borderId="0" xfId="0" applyFont="1" applyFill="1" applyBorder="1"/>
    <xf numFmtId="0" fontId="28" fillId="9" borderId="0" xfId="0" applyFont="1" applyFill="1"/>
    <xf numFmtId="0" fontId="5" fillId="3" borderId="0" xfId="0" applyFont="1" applyFill="1" applyBorder="1" applyAlignment="1">
      <alignment horizontal="center"/>
    </xf>
    <xf numFmtId="0" fontId="6" fillId="4" borderId="0" xfId="0" applyFont="1" applyFill="1" applyBorder="1" applyAlignment="1">
      <alignment horizontal="center"/>
    </xf>
    <xf numFmtId="2" fontId="10" fillId="4" borderId="0" xfId="0" applyNumberFormat="1" applyFont="1" applyFill="1" applyBorder="1" applyAlignment="1">
      <alignment horizontal="center"/>
    </xf>
    <xf numFmtId="169" fontId="5" fillId="3" borderId="0" xfId="0" applyNumberFormat="1" applyFont="1" applyFill="1" applyBorder="1" applyAlignment="1">
      <alignment vertical="center" wrapText="1"/>
    </xf>
    <xf numFmtId="0" fontId="6" fillId="4" borderId="0" xfId="0" applyFont="1" applyFill="1" applyBorder="1"/>
    <xf numFmtId="2" fontId="5" fillId="3" borderId="0" xfId="0" applyNumberFormat="1" applyFont="1" applyFill="1" applyBorder="1" applyAlignment="1">
      <alignment horizontal="center" vertical="center"/>
    </xf>
    <xf numFmtId="0" fontId="32" fillId="0" borderId="0" xfId="0" applyFont="1"/>
    <xf numFmtId="0" fontId="34" fillId="0" borderId="0" xfId="0" applyFont="1"/>
    <xf numFmtId="0" fontId="33" fillId="0" borderId="0" xfId="0" applyFont="1"/>
    <xf numFmtId="0" fontId="30" fillId="0" borderId="0" xfId="0" applyFont="1"/>
    <xf numFmtId="0" fontId="35" fillId="0" borderId="0" xfId="0" applyFont="1"/>
    <xf numFmtId="0" fontId="30" fillId="3" borderId="0" xfId="0" applyFont="1" applyFill="1"/>
    <xf numFmtId="170" fontId="0" fillId="0" borderId="0" xfId="0" applyNumberFormat="1" applyAlignment="1">
      <alignment horizontal="left"/>
    </xf>
    <xf numFmtId="170" fontId="38" fillId="0" borderId="0" xfId="0" applyNumberFormat="1" applyFont="1" applyAlignment="1">
      <alignment horizontal="left"/>
    </xf>
    <xf numFmtId="0" fontId="30" fillId="0" borderId="0" xfId="0" applyFont="1" applyAlignment="1">
      <alignment horizontal="left"/>
    </xf>
    <xf numFmtId="0" fontId="3" fillId="0" borderId="0" xfId="0" applyFont="1" applyAlignment="1">
      <alignment horizontal="left"/>
    </xf>
    <xf numFmtId="0" fontId="3" fillId="0" borderId="0" xfId="0" applyFont="1"/>
    <xf numFmtId="0" fontId="3" fillId="0" borderId="0" xfId="0" applyFont="1" applyAlignment="1">
      <alignment horizontal="left" vertical="top"/>
    </xf>
    <xf numFmtId="0" fontId="41" fillId="0" borderId="0" xfId="3" applyFont="1"/>
    <xf numFmtId="0" fontId="3" fillId="0" borderId="0" xfId="3"/>
    <xf numFmtId="0" fontId="42" fillId="0" borderId="0" xfId="0" applyFont="1"/>
    <xf numFmtId="171" fontId="29" fillId="4" borderId="39" xfId="0" applyNumberFormat="1" applyFont="1" applyFill="1" applyBorder="1" applyAlignment="1">
      <alignment horizontal="center"/>
    </xf>
    <xf numFmtId="171" fontId="29" fillId="4" borderId="35" xfId="0" applyNumberFormat="1" applyFont="1" applyFill="1" applyBorder="1" applyAlignment="1">
      <alignment horizontal="center"/>
    </xf>
    <xf numFmtId="0" fontId="29" fillId="14" borderId="41" xfId="0" applyFont="1" applyFill="1" applyBorder="1" applyAlignment="1">
      <alignment horizontal="center" vertical="center" wrapText="1"/>
    </xf>
    <xf numFmtId="0" fontId="29" fillId="14" borderId="7" xfId="0" applyFont="1" applyFill="1" applyBorder="1" applyAlignment="1">
      <alignment horizontal="center" vertical="center" wrapText="1"/>
    </xf>
    <xf numFmtId="170" fontId="30" fillId="0" borderId="0" xfId="0" applyNumberFormat="1" applyFont="1" applyAlignment="1">
      <alignment horizontal="left"/>
    </xf>
    <xf numFmtId="0" fontId="36" fillId="0" borderId="0" xfId="0" applyFont="1" applyAlignment="1">
      <alignment horizontal="left"/>
    </xf>
    <xf numFmtId="0" fontId="3" fillId="3" borderId="0" xfId="0" applyFont="1" applyFill="1" applyBorder="1"/>
    <xf numFmtId="0" fontId="3" fillId="0" borderId="0" xfId="0" applyFont="1" applyFill="1"/>
    <xf numFmtId="0" fontId="29" fillId="0" borderId="0" xfId="0" applyFont="1" applyFill="1" applyBorder="1" applyAlignment="1">
      <alignment horizontal="center" vertical="center" wrapText="1"/>
    </xf>
    <xf numFmtId="171" fontId="3" fillId="0" borderId="0" xfId="0" applyNumberFormat="1" applyFont="1" applyFill="1" applyBorder="1" applyAlignment="1">
      <alignment horizontal="center"/>
    </xf>
    <xf numFmtId="0" fontId="29" fillId="0" borderId="0" xfId="0" applyFont="1" applyFill="1" applyBorder="1" applyAlignment="1">
      <alignment vertical="center" wrapText="1"/>
    </xf>
    <xf numFmtId="0" fontId="31" fillId="4" borderId="13" xfId="0" applyFont="1" applyFill="1" applyBorder="1" applyAlignment="1">
      <alignment horizontal="left"/>
    </xf>
    <xf numFmtId="0" fontId="3" fillId="8" borderId="13" xfId="0" applyFont="1" applyFill="1" applyBorder="1" applyAlignment="1">
      <alignment horizontal="left"/>
    </xf>
    <xf numFmtId="0" fontId="40" fillId="3" borderId="0" xfId="0" applyFont="1" applyFill="1" applyBorder="1" applyAlignment="1"/>
    <xf numFmtId="0" fontId="31" fillId="4" borderId="14" xfId="0" applyFont="1" applyFill="1" applyBorder="1" applyAlignment="1">
      <alignment horizontal="left"/>
    </xf>
    <xf numFmtId="0" fontId="3" fillId="0" borderId="14" xfId="0" applyFont="1" applyBorder="1" applyAlignment="1"/>
    <xf numFmtId="0" fontId="3" fillId="8" borderId="14" xfId="0" applyFont="1" applyFill="1" applyBorder="1" applyAlignment="1">
      <alignment horizontal="left"/>
    </xf>
    <xf numFmtId="0" fontId="0" fillId="0" borderId="0" xfId="0" applyBorder="1"/>
    <xf numFmtId="0" fontId="39" fillId="0" borderId="0" xfId="0" applyFont="1" applyAlignment="1">
      <alignment horizontal="left"/>
    </xf>
    <xf numFmtId="0" fontId="44" fillId="0" borderId="0" xfId="0" applyFont="1" applyAlignment="1">
      <alignment horizontal="left"/>
    </xf>
    <xf numFmtId="0" fontId="22" fillId="4" borderId="0" xfId="0" applyFont="1" applyFill="1" applyBorder="1"/>
    <xf numFmtId="0" fontId="6" fillId="4" borderId="0" xfId="0" applyFont="1" applyFill="1" applyBorder="1" applyAlignment="1">
      <alignment wrapText="1"/>
    </xf>
    <xf numFmtId="170" fontId="38" fillId="3" borderId="0" xfId="0" applyNumberFormat="1" applyFont="1" applyFill="1" applyAlignment="1">
      <alignment horizontal="left"/>
    </xf>
    <xf numFmtId="0" fontId="3" fillId="3" borderId="0" xfId="0" applyFont="1" applyFill="1"/>
    <xf numFmtId="0" fontId="31" fillId="3" borderId="0" xfId="0" applyFont="1" applyFill="1"/>
    <xf numFmtId="0" fontId="9" fillId="9" borderId="0" xfId="0" applyFont="1" applyFill="1" applyBorder="1" applyAlignment="1">
      <alignment vertical="center" wrapText="1"/>
    </xf>
    <xf numFmtId="0" fontId="25" fillId="9" borderId="0" xfId="0" applyFont="1" applyFill="1" applyBorder="1" applyAlignment="1">
      <alignment horizontal="center" vertical="center" wrapText="1"/>
    </xf>
    <xf numFmtId="0" fontId="9" fillId="9" borderId="42" xfId="0" applyFont="1" applyFill="1" applyBorder="1" applyAlignment="1">
      <alignment vertical="center" wrapText="1"/>
    </xf>
    <xf numFmtId="0" fontId="25" fillId="9" borderId="52" xfId="0" applyFont="1" applyFill="1" applyBorder="1" applyAlignment="1">
      <alignment horizontal="center" vertical="center" wrapText="1"/>
    </xf>
    <xf numFmtId="0" fontId="25" fillId="9" borderId="53"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29" fillId="14" borderId="2" xfId="0" applyFont="1" applyFill="1" applyBorder="1" applyAlignment="1">
      <alignment horizontal="center" vertical="center" wrapText="1"/>
    </xf>
    <xf numFmtId="0" fontId="30" fillId="8" borderId="13" xfId="0" applyFont="1" applyFill="1" applyBorder="1" applyAlignment="1">
      <alignment horizontal="left"/>
    </xf>
    <xf numFmtId="0" fontId="30" fillId="8" borderId="14" xfId="0" applyFont="1" applyFill="1" applyBorder="1" applyAlignment="1">
      <alignment horizontal="left"/>
    </xf>
    <xf numFmtId="0" fontId="25" fillId="9" borderId="56" xfId="0" applyFont="1" applyFill="1" applyBorder="1" applyAlignment="1">
      <alignment horizontal="center" vertical="center" wrapText="1"/>
    </xf>
    <xf numFmtId="0" fontId="37" fillId="0" borderId="0" xfId="0" applyFont="1" applyAlignment="1">
      <alignment horizontal="left"/>
    </xf>
    <xf numFmtId="171" fontId="31" fillId="4" borderId="0" xfId="0" applyNumberFormat="1" applyFont="1" applyFill="1" applyBorder="1" applyAlignment="1">
      <alignment horizontal="center"/>
    </xf>
    <xf numFmtId="0" fontId="30" fillId="3" borderId="0" xfId="0" applyFont="1" applyFill="1" applyBorder="1" applyAlignment="1">
      <alignment horizontal="left"/>
    </xf>
    <xf numFmtId="0" fontId="38" fillId="3" borderId="0" xfId="0" applyFont="1" applyFill="1"/>
    <xf numFmtId="9" fontId="5" fillId="3" borderId="0" xfId="4" applyFont="1" applyFill="1" applyBorder="1" applyAlignment="1">
      <alignment horizontal="center" vertical="center"/>
    </xf>
    <xf numFmtId="0" fontId="22" fillId="9" borderId="0" xfId="0" applyFont="1" applyFill="1"/>
    <xf numFmtId="0" fontId="25" fillId="9" borderId="0" xfId="0" applyFont="1" applyFill="1"/>
    <xf numFmtId="0" fontId="22" fillId="10" borderId="0" xfId="0" applyFont="1" applyFill="1"/>
    <xf numFmtId="0" fontId="25" fillId="10" borderId="0" xfId="0" applyFont="1" applyFill="1"/>
    <xf numFmtId="0" fontId="5" fillId="3" borderId="0" xfId="0" applyFont="1" applyFill="1" applyBorder="1" applyAlignment="1">
      <alignment vertical="center"/>
    </xf>
    <xf numFmtId="1" fontId="5" fillId="3" borderId="0" xfId="0" applyNumberFormat="1" applyFont="1" applyFill="1" applyBorder="1" applyAlignment="1">
      <alignment vertical="center" wrapText="1"/>
    </xf>
    <xf numFmtId="0" fontId="22" fillId="3" borderId="0" xfId="0" applyFont="1" applyFill="1" applyAlignment="1"/>
    <xf numFmtId="0" fontId="16" fillId="3" borderId="60" xfId="0" applyFont="1" applyFill="1" applyBorder="1"/>
    <xf numFmtId="172" fontId="31" fillId="4" borderId="0" xfId="0" applyNumberFormat="1" applyFont="1" applyFill="1" applyBorder="1" applyAlignment="1">
      <alignment horizontal="center"/>
    </xf>
    <xf numFmtId="164" fontId="5" fillId="3" borderId="0" xfId="0" applyNumberFormat="1" applyFont="1" applyFill="1" applyBorder="1" applyAlignment="1">
      <alignment vertical="center" wrapText="1"/>
    </xf>
    <xf numFmtId="0" fontId="0" fillId="0" borderId="0" xfId="0" applyAlignment="1">
      <alignment horizontal="left" wrapText="1"/>
    </xf>
    <xf numFmtId="0" fontId="27" fillId="0" borderId="0" xfId="0" applyFont="1"/>
    <xf numFmtId="0" fontId="3" fillId="0" borderId="14" xfId="0" applyFont="1" applyBorder="1" applyAlignment="1">
      <alignment horizontal="left"/>
    </xf>
    <xf numFmtId="0" fontId="30" fillId="0" borderId="13" xfId="0" applyFont="1" applyBorder="1" applyAlignment="1">
      <alignment horizontal="left"/>
    </xf>
    <xf numFmtId="0" fontId="30" fillId="0" borderId="14" xfId="0" applyFont="1" applyBorder="1" applyAlignment="1">
      <alignment horizontal="left"/>
    </xf>
    <xf numFmtId="0" fontId="29" fillId="14" borderId="3" xfId="0" applyFont="1" applyFill="1" applyBorder="1" applyAlignment="1">
      <alignment horizontal="center" vertical="center" wrapText="1"/>
    </xf>
    <xf numFmtId="0" fontId="29" fillId="14" borderId="2" xfId="0" applyFont="1" applyFill="1" applyBorder="1" applyAlignment="1">
      <alignment horizontal="center" vertical="center" wrapText="1"/>
    </xf>
    <xf numFmtId="0" fontId="16" fillId="3" borderId="22" xfId="0" applyFont="1" applyFill="1" applyBorder="1" applyAlignment="1">
      <alignment horizontal="left" vertical="center"/>
    </xf>
    <xf numFmtId="0" fontId="5" fillId="3" borderId="23" xfId="0" applyFont="1" applyFill="1" applyBorder="1" applyAlignment="1">
      <alignment horizontal="left" vertical="center"/>
    </xf>
    <xf numFmtId="0" fontId="5" fillId="3" borderId="20" xfId="0" applyFont="1" applyFill="1" applyBorder="1" applyAlignment="1">
      <alignment horizontal="center" vertical="center"/>
    </xf>
    <xf numFmtId="0" fontId="16" fillId="3" borderId="18" xfId="0" applyFont="1" applyFill="1" applyBorder="1" applyAlignment="1">
      <alignment horizontal="left" vertical="center"/>
    </xf>
    <xf numFmtId="0" fontId="5" fillId="8" borderId="18" xfId="0" applyFont="1" applyFill="1" applyBorder="1" applyAlignment="1">
      <alignment horizontal="left" vertical="center"/>
    </xf>
    <xf numFmtId="0" fontId="5" fillId="8" borderId="17" xfId="0" applyFont="1" applyFill="1" applyBorder="1" applyAlignment="1">
      <alignment horizontal="center" vertical="center"/>
    </xf>
    <xf numFmtId="0" fontId="16" fillId="8" borderId="20" xfId="0" applyFont="1" applyFill="1" applyBorder="1" applyAlignment="1">
      <alignment horizontal="center" vertical="center"/>
    </xf>
    <xf numFmtId="0" fontId="25" fillId="10" borderId="57" xfId="0" applyFont="1" applyFill="1" applyBorder="1" applyAlignment="1">
      <alignment horizontal="center" vertical="center" wrapText="1"/>
    </xf>
    <xf numFmtId="0" fontId="1" fillId="0" borderId="13" xfId="0" applyFont="1" applyBorder="1" applyAlignment="1">
      <alignment horizontal="left"/>
    </xf>
    <xf numFmtId="0" fontId="1" fillId="8" borderId="13" xfId="0" applyFont="1" applyFill="1" applyBorder="1" applyAlignment="1">
      <alignment horizontal="left"/>
    </xf>
    <xf numFmtId="0" fontId="31" fillId="4" borderId="9" xfId="0" applyFont="1" applyFill="1" applyBorder="1" applyAlignment="1">
      <alignment horizontal="left"/>
    </xf>
    <xf numFmtId="0" fontId="31" fillId="4" borderId="10" xfId="0" applyFont="1" applyFill="1" applyBorder="1" applyAlignment="1">
      <alignment horizontal="left"/>
    </xf>
    <xf numFmtId="0" fontId="1" fillId="0" borderId="13" xfId="0" applyFont="1" applyBorder="1" applyAlignment="1"/>
    <xf numFmtId="0" fontId="0" fillId="0" borderId="0" xfId="0" applyFill="1"/>
    <xf numFmtId="0" fontId="19" fillId="0" borderId="0" xfId="0" applyFont="1" applyFill="1" applyAlignment="1">
      <alignment horizontal="center" vertical="center"/>
    </xf>
    <xf numFmtId="0" fontId="16" fillId="0" borderId="0" xfId="0" applyFont="1" applyFill="1" applyAlignment="1">
      <alignment horizontal="center" vertical="center"/>
    </xf>
    <xf numFmtId="0" fontId="31" fillId="4" borderId="12" xfId="0" applyFont="1" applyFill="1" applyBorder="1" applyAlignment="1">
      <alignment horizontal="left"/>
    </xf>
    <xf numFmtId="3" fontId="31" fillId="4" borderId="38" xfId="0" applyNumberFormat="1" applyFont="1" applyFill="1" applyBorder="1" applyAlignment="1">
      <alignment horizontal="center"/>
    </xf>
    <xf numFmtId="0" fontId="49" fillId="3" borderId="39" xfId="0" applyFont="1" applyFill="1" applyBorder="1" applyAlignment="1">
      <alignment horizontal="left"/>
    </xf>
    <xf numFmtId="171" fontId="49" fillId="3" borderId="39" xfId="0" applyNumberFormat="1" applyFont="1" applyFill="1" applyBorder="1" applyAlignment="1">
      <alignment horizontal="center"/>
    </xf>
    <xf numFmtId="0" fontId="48" fillId="3" borderId="39" xfId="0" applyFont="1" applyFill="1" applyBorder="1" applyAlignment="1">
      <alignment horizontal="left"/>
    </xf>
    <xf numFmtId="0" fontId="48" fillId="3" borderId="0" xfId="0" applyFont="1" applyFill="1" applyBorder="1" applyAlignment="1">
      <alignment horizontal="left"/>
    </xf>
    <xf numFmtId="0" fontId="49" fillId="3" borderId="0" xfId="0" applyFont="1" applyFill="1" applyBorder="1" applyAlignment="1">
      <alignment horizontal="left"/>
    </xf>
    <xf numFmtId="171" fontId="49" fillId="3" borderId="0" xfId="0" applyNumberFormat="1" applyFont="1" applyFill="1" applyBorder="1" applyAlignment="1">
      <alignment horizontal="center"/>
    </xf>
    <xf numFmtId="9" fontId="10" fillId="3" borderId="0" xfId="0" applyNumberFormat="1" applyFont="1" applyFill="1" applyBorder="1" applyAlignment="1">
      <alignment horizontal="center"/>
    </xf>
    <xf numFmtId="0" fontId="50" fillId="3" borderId="0" xfId="0" applyFont="1" applyFill="1"/>
    <xf numFmtId="9" fontId="6" fillId="4" borderId="63" xfId="0" applyNumberFormat="1" applyFont="1" applyFill="1" applyBorder="1" applyAlignment="1">
      <alignment horizontal="center"/>
    </xf>
    <xf numFmtId="0" fontId="5" fillId="3" borderId="64" xfId="0" applyFont="1" applyFill="1" applyBorder="1" applyAlignment="1">
      <alignment wrapText="1"/>
    </xf>
    <xf numFmtId="10" fontId="6" fillId="4" borderId="0" xfId="0" applyNumberFormat="1" applyFont="1" applyFill="1" applyBorder="1" applyAlignment="1">
      <alignment horizontal="center"/>
    </xf>
    <xf numFmtId="43" fontId="5" fillId="3" borderId="0" xfId="0" applyNumberFormat="1" applyFont="1" applyFill="1" applyBorder="1" applyAlignment="1">
      <alignment horizontal="center" vertical="center"/>
    </xf>
    <xf numFmtId="2" fontId="22" fillId="3" borderId="0" xfId="0" applyNumberFormat="1" applyFont="1" applyFill="1" applyBorder="1" applyAlignment="1">
      <alignment horizontal="center"/>
    </xf>
    <xf numFmtId="0" fontId="0" fillId="0" borderId="0" xfId="0" applyAlignment="1">
      <alignment horizontal="left" wrapText="1"/>
    </xf>
    <xf numFmtId="2" fontId="5" fillId="12" borderId="66" xfId="0" applyNumberFormat="1" applyFont="1" applyFill="1" applyBorder="1" applyAlignment="1">
      <alignment horizontal="center" vertical="center"/>
    </xf>
    <xf numFmtId="2" fontId="5" fillId="12" borderId="65" xfId="0" applyNumberFormat="1" applyFont="1" applyFill="1" applyBorder="1" applyAlignment="1">
      <alignment horizontal="center" vertical="center"/>
    </xf>
    <xf numFmtId="0" fontId="25" fillId="10" borderId="72" xfId="0" applyFont="1" applyFill="1" applyBorder="1" applyAlignment="1">
      <alignment horizontal="center" vertical="center" wrapText="1"/>
    </xf>
    <xf numFmtId="2" fontId="16" fillId="13" borderId="74" xfId="0" applyNumberFormat="1" applyFont="1" applyFill="1" applyBorder="1" applyAlignment="1">
      <alignment horizontal="center" vertical="center"/>
    </xf>
    <xf numFmtId="2" fontId="16" fillId="13" borderId="75" xfId="0" applyNumberFormat="1" applyFont="1" applyFill="1" applyBorder="1" applyAlignment="1">
      <alignment horizontal="center" vertical="center"/>
    </xf>
    <xf numFmtId="0" fontId="22" fillId="10" borderId="0" xfId="0" applyFont="1" applyFill="1" applyAlignment="1">
      <alignment horizontal="center" wrapText="1"/>
    </xf>
    <xf numFmtId="0" fontId="25" fillId="10" borderId="62" xfId="0" applyFont="1" applyFill="1" applyBorder="1" applyAlignment="1">
      <alignment horizontal="center" vertical="center" wrapText="1"/>
    </xf>
    <xf numFmtId="0" fontId="38" fillId="0" borderId="0" xfId="0" applyFont="1"/>
    <xf numFmtId="0" fontId="33" fillId="3" borderId="0" xfId="0" applyFont="1" applyFill="1"/>
    <xf numFmtId="0" fontId="16" fillId="8" borderId="18" xfId="0" applyFont="1" applyFill="1" applyBorder="1"/>
    <xf numFmtId="0" fontId="16" fillId="8" borderId="19" xfId="0" applyFont="1" applyFill="1" applyBorder="1"/>
    <xf numFmtId="0" fontId="16" fillId="8" borderId="17" xfId="0" applyFont="1" applyFill="1" applyBorder="1" applyAlignment="1">
      <alignment horizontal="center"/>
    </xf>
    <xf numFmtId="0" fontId="16" fillId="8" borderId="60" xfId="0" applyFont="1" applyFill="1" applyBorder="1"/>
    <xf numFmtId="0" fontId="16" fillId="0" borderId="0" xfId="0" applyFont="1" applyFill="1" applyBorder="1"/>
    <xf numFmtId="0" fontId="19" fillId="0" borderId="0" xfId="0" applyFont="1" applyFill="1" applyBorder="1"/>
    <xf numFmtId="0" fontId="5" fillId="0" borderId="0" xfId="0" applyFont="1" applyFill="1" applyBorder="1" applyAlignment="1">
      <alignment wrapText="1"/>
    </xf>
    <xf numFmtId="0" fontId="0" fillId="0" borderId="0" xfId="0" applyFill="1" applyBorder="1"/>
    <xf numFmtId="0" fontId="7" fillId="0" borderId="0" xfId="0" applyFont="1" applyFill="1" applyBorder="1" applyAlignment="1">
      <alignment wrapText="1"/>
    </xf>
    <xf numFmtId="0" fontId="16" fillId="3" borderId="22" xfId="0" applyFont="1" applyFill="1" applyBorder="1"/>
    <xf numFmtId="0" fontId="16" fillId="3" borderId="23" xfId="0" applyFont="1" applyFill="1" applyBorder="1"/>
    <xf numFmtId="0" fontId="16" fillId="3" borderId="20" xfId="0" applyFont="1" applyFill="1" applyBorder="1" applyAlignment="1">
      <alignment horizontal="center"/>
    </xf>
    <xf numFmtId="14" fontId="9" fillId="14" borderId="79" xfId="0" applyNumberFormat="1" applyFont="1" applyFill="1" applyBorder="1" applyAlignment="1">
      <alignment vertical="center"/>
    </xf>
    <xf numFmtId="0" fontId="30" fillId="0" borderId="13" xfId="0" applyFont="1" applyBorder="1" applyAlignment="1">
      <alignment horizontal="left"/>
    </xf>
    <xf numFmtId="0" fontId="30" fillId="0" borderId="14" xfId="0" applyFont="1" applyBorder="1" applyAlignment="1">
      <alignment horizontal="left"/>
    </xf>
    <xf numFmtId="0" fontId="29" fillId="14" borderId="35" xfId="0" applyFont="1" applyFill="1" applyBorder="1" applyAlignment="1">
      <alignment horizontal="center" vertical="center" wrapText="1"/>
    </xf>
    <xf numFmtId="0" fontId="30" fillId="0" borderId="0" xfId="0" applyFont="1" applyFill="1" applyBorder="1" applyAlignment="1">
      <alignment horizontal="left"/>
    </xf>
    <xf numFmtId="0" fontId="38" fillId="0" borderId="0" xfId="0" applyFont="1" applyFill="1"/>
    <xf numFmtId="9" fontId="31" fillId="4" borderId="35" xfId="0" applyNumberFormat="1" applyFont="1" applyFill="1" applyBorder="1" applyAlignment="1">
      <alignment horizontal="center" vertical="center"/>
    </xf>
    <xf numFmtId="173" fontId="16" fillId="0" borderId="0" xfId="0" applyNumberFormat="1" applyFont="1" applyFill="1" applyAlignment="1">
      <alignment horizontal="center" vertical="center"/>
    </xf>
    <xf numFmtId="0" fontId="16" fillId="3" borderId="83" xfId="0" applyFont="1" applyFill="1" applyBorder="1"/>
    <xf numFmtId="0" fontId="16" fillId="3" borderId="84" xfId="0" applyFont="1" applyFill="1" applyBorder="1" applyAlignment="1">
      <alignment horizontal="center"/>
    </xf>
    <xf numFmtId="0" fontId="16" fillId="8" borderId="19" xfId="0" applyFont="1" applyFill="1" applyBorder="1" applyAlignment="1">
      <alignment horizontal="center"/>
    </xf>
    <xf numFmtId="0" fontId="16" fillId="3" borderId="19" xfId="0" applyFont="1" applyFill="1" applyBorder="1" applyAlignment="1">
      <alignment horizontal="center"/>
    </xf>
    <xf numFmtId="0" fontId="0" fillId="0" borderId="0" xfId="0" applyAlignment="1">
      <alignment horizontal="left"/>
    </xf>
    <xf numFmtId="0" fontId="38" fillId="0" borderId="0" xfId="0" applyFont="1" applyAlignment="1">
      <alignment horizontal="left"/>
    </xf>
    <xf numFmtId="0" fontId="19" fillId="14" borderId="80" xfId="0" applyFont="1" applyFill="1" applyBorder="1" applyAlignment="1">
      <alignment vertical="center"/>
    </xf>
    <xf numFmtId="0" fontId="25" fillId="14" borderId="79" xfId="0" applyFont="1" applyFill="1" applyBorder="1" applyAlignment="1">
      <alignment vertical="center"/>
    </xf>
    <xf numFmtId="0" fontId="38" fillId="14" borderId="80" xfId="0" applyFont="1" applyFill="1" applyBorder="1" applyAlignment="1">
      <alignment vertical="center"/>
    </xf>
    <xf numFmtId="0" fontId="38" fillId="14" borderId="82" xfId="0" applyFont="1" applyFill="1" applyBorder="1" applyAlignment="1">
      <alignment vertical="center"/>
    </xf>
    <xf numFmtId="0" fontId="25" fillId="14" borderId="81" xfId="0" applyFont="1" applyFill="1" applyBorder="1" applyAlignment="1">
      <alignment horizontal="center" vertical="center"/>
    </xf>
    <xf numFmtId="0" fontId="25" fillId="14" borderId="80" xfId="0" applyFont="1" applyFill="1" applyBorder="1" applyAlignment="1">
      <alignment horizontal="center" vertical="center" wrapText="1"/>
    </xf>
    <xf numFmtId="0" fontId="25" fillId="14" borderId="82" xfId="0" applyFont="1" applyFill="1" applyBorder="1" applyAlignment="1">
      <alignment horizontal="center" vertical="center" wrapText="1"/>
    </xf>
    <xf numFmtId="171" fontId="16" fillId="13" borderId="74" xfId="2" applyNumberFormat="1" applyFont="1" applyFill="1" applyBorder="1" applyAlignment="1">
      <alignment horizontal="center" vertical="center"/>
    </xf>
    <xf numFmtId="171" fontId="2" fillId="4" borderId="35" xfId="0" applyNumberFormat="1" applyFont="1" applyFill="1" applyBorder="1" applyAlignment="1">
      <alignment horizontal="center" vertical="center"/>
    </xf>
    <xf numFmtId="0" fontId="31" fillId="4" borderId="37" xfId="0" applyFont="1" applyFill="1" applyBorder="1" applyAlignment="1">
      <alignment horizontal="left"/>
    </xf>
    <xf numFmtId="0" fontId="31" fillId="4" borderId="40" xfId="0" applyFont="1" applyFill="1" applyBorder="1" applyAlignment="1">
      <alignment horizontal="left"/>
    </xf>
    <xf numFmtId="0" fontId="6" fillId="4" borderId="35" xfId="0" applyFont="1" applyFill="1" applyBorder="1"/>
    <xf numFmtId="0" fontId="6" fillId="4" borderId="35" xfId="0" applyFont="1" applyFill="1" applyBorder="1" applyAlignment="1">
      <alignment horizontal="center"/>
    </xf>
    <xf numFmtId="9" fontId="10" fillId="4" borderId="35" xfId="0" applyNumberFormat="1" applyFont="1" applyFill="1" applyBorder="1" applyAlignment="1">
      <alignment horizontal="center"/>
    </xf>
    <xf numFmtId="0" fontId="6" fillId="4" borderId="35" xfId="0" applyFont="1" applyFill="1" applyBorder="1" applyAlignment="1">
      <alignment horizontal="center" vertical="center"/>
    </xf>
    <xf numFmtId="172" fontId="31" fillId="4" borderId="35" xfId="0" applyNumberFormat="1" applyFont="1" applyFill="1" applyBorder="1" applyAlignment="1">
      <alignment horizontal="center"/>
    </xf>
    <xf numFmtId="0" fontId="1" fillId="0" borderId="0" xfId="0" applyFont="1"/>
    <xf numFmtId="0" fontId="49" fillId="3" borderId="0" xfId="0" applyFont="1" applyFill="1"/>
    <xf numFmtId="0" fontId="52" fillId="3" borderId="0" xfId="0" applyFont="1" applyFill="1"/>
    <xf numFmtId="170" fontId="53" fillId="3" borderId="0" xfId="0" applyNumberFormat="1" applyFont="1" applyFill="1" applyAlignment="1">
      <alignment horizontal="left"/>
    </xf>
    <xf numFmtId="174" fontId="31" fillId="4" borderId="41" xfId="0" applyNumberFormat="1" applyFont="1" applyFill="1" applyBorder="1" applyAlignment="1">
      <alignment horizontal="center"/>
    </xf>
    <xf numFmtId="174" fontId="31" fillId="4" borderId="35" xfId="0" applyNumberFormat="1" applyFont="1" applyFill="1" applyBorder="1" applyAlignment="1">
      <alignment horizontal="center"/>
    </xf>
    <xf numFmtId="174" fontId="31" fillId="4" borderId="36" xfId="0" applyNumberFormat="1" applyFont="1" applyFill="1" applyBorder="1" applyAlignment="1">
      <alignment horizontal="center"/>
    </xf>
    <xf numFmtId="0" fontId="29" fillId="0" borderId="0" xfId="0" applyFont="1" applyAlignment="1">
      <alignment horizontal="left"/>
    </xf>
    <xf numFmtId="0" fontId="31" fillId="0" borderId="0" xfId="0" applyFont="1"/>
    <xf numFmtId="0" fontId="0" fillId="0" borderId="0" xfId="0" applyAlignment="1">
      <alignment vertical="center"/>
    </xf>
    <xf numFmtId="0" fontId="0" fillId="0" borderId="0" xfId="0" applyAlignment="1">
      <alignment horizontal="center" vertical="center"/>
    </xf>
    <xf numFmtId="2" fontId="0" fillId="11" borderId="85" xfId="0" applyNumberFormat="1" applyFill="1" applyBorder="1" applyAlignment="1">
      <alignment horizontal="left" vertical="center"/>
    </xf>
    <xf numFmtId="0" fontId="0" fillId="11" borderId="85" xfId="0" applyFill="1" applyBorder="1" applyAlignment="1">
      <alignment horizontal="center" vertical="center"/>
    </xf>
    <xf numFmtId="0" fontId="0" fillId="11" borderId="85" xfId="0" applyFill="1" applyBorder="1" applyAlignment="1">
      <alignment vertical="center"/>
    </xf>
    <xf numFmtId="2" fontId="0" fillId="0" borderId="86" xfId="0" applyNumberFormat="1" applyBorder="1" applyAlignment="1">
      <alignment horizontal="left" vertical="center"/>
    </xf>
    <xf numFmtId="0" fontId="0" fillId="0" borderId="86" xfId="0" applyBorder="1" applyAlignment="1">
      <alignment horizontal="center" vertical="center"/>
    </xf>
    <xf numFmtId="0" fontId="0" fillId="0" borderId="86" xfId="0" applyBorder="1" applyAlignment="1">
      <alignment vertical="center"/>
    </xf>
    <xf numFmtId="2" fontId="0" fillId="11" borderId="87" xfId="0" applyNumberFormat="1" applyFill="1" applyBorder="1" applyAlignment="1">
      <alignment horizontal="left" vertical="center"/>
    </xf>
    <xf numFmtId="0" fontId="0" fillId="11" borderId="87" xfId="0" applyFill="1" applyBorder="1" applyAlignment="1">
      <alignment horizontal="center" vertical="center"/>
    </xf>
    <xf numFmtId="0" fontId="0" fillId="11" borderId="87" xfId="0" applyFill="1" applyBorder="1" applyAlignment="1">
      <alignment vertical="center"/>
    </xf>
    <xf numFmtId="2" fontId="0" fillId="0" borderId="88" xfId="0" applyNumberFormat="1" applyBorder="1" applyAlignment="1">
      <alignment horizontal="left" vertical="center"/>
    </xf>
    <xf numFmtId="0" fontId="0" fillId="0" borderId="88" xfId="0" applyBorder="1" applyAlignment="1">
      <alignment horizontal="center" vertical="center"/>
    </xf>
    <xf numFmtId="0" fontId="0" fillId="0" borderId="88" xfId="0" applyBorder="1" applyAlignment="1">
      <alignment vertical="center"/>
    </xf>
    <xf numFmtId="2" fontId="0" fillId="0" borderId="89" xfId="0" applyNumberFormat="1" applyBorder="1" applyAlignment="1">
      <alignment horizontal="left" vertical="center"/>
    </xf>
    <xf numFmtId="0" fontId="0" fillId="0" borderId="89" xfId="0" applyBorder="1" applyAlignment="1">
      <alignment horizontal="center" vertical="center"/>
    </xf>
    <xf numFmtId="0" fontId="0" fillId="0" borderId="89" xfId="0" applyBorder="1" applyAlignment="1">
      <alignment vertical="center"/>
    </xf>
    <xf numFmtId="0" fontId="0" fillId="0" borderId="89" xfId="0" applyBorder="1" applyAlignment="1">
      <alignment horizontal="left" vertical="center"/>
    </xf>
    <xf numFmtId="2" fontId="0" fillId="11" borderId="88" xfId="0" applyNumberFormat="1" applyFill="1" applyBorder="1" applyAlignment="1">
      <alignment horizontal="left" vertical="center"/>
    </xf>
    <xf numFmtId="0" fontId="0" fillId="11" borderId="88" xfId="0" applyFill="1" applyBorder="1" applyAlignment="1">
      <alignment horizontal="center" vertical="center"/>
    </xf>
    <xf numFmtId="0" fontId="0" fillId="11" borderId="88" xfId="0" applyFill="1" applyBorder="1" applyAlignment="1">
      <alignment vertical="center"/>
    </xf>
    <xf numFmtId="2" fontId="0" fillId="11" borderId="89" xfId="0" applyNumberFormat="1" applyFill="1" applyBorder="1" applyAlignment="1">
      <alignment horizontal="left" vertical="center"/>
    </xf>
    <xf numFmtId="0" fontId="0" fillId="11" borderId="89" xfId="0" applyFill="1" applyBorder="1" applyAlignment="1">
      <alignment horizontal="center" vertical="center"/>
    </xf>
    <xf numFmtId="0" fontId="0" fillId="11" borderId="89" xfId="0" applyFill="1" applyBorder="1" applyAlignment="1">
      <alignment vertical="center"/>
    </xf>
    <xf numFmtId="0" fontId="0" fillId="11" borderId="89" xfId="0" applyFill="1" applyBorder="1" applyAlignment="1">
      <alignment horizontal="left" vertical="center"/>
    </xf>
    <xf numFmtId="165" fontId="0" fillId="0" borderId="89" xfId="0" applyNumberFormat="1" applyBorder="1" applyAlignment="1">
      <alignment horizontal="left" vertical="center"/>
    </xf>
    <xf numFmtId="10" fontId="0" fillId="0" borderId="89" xfId="0" applyNumberFormat="1" applyBorder="1" applyAlignment="1">
      <alignment horizontal="left" vertical="center"/>
    </xf>
    <xf numFmtId="2" fontId="0" fillId="17" borderId="88" xfId="0" applyNumberFormat="1" applyFill="1" applyBorder="1" applyAlignment="1">
      <alignment horizontal="left" vertical="center"/>
    </xf>
    <xf numFmtId="0" fontId="0" fillId="17" borderId="88" xfId="0" applyFill="1" applyBorder="1" applyAlignment="1">
      <alignment horizontal="center" vertical="center"/>
    </xf>
    <xf numFmtId="0" fontId="0" fillId="17" borderId="88" xfId="0" applyFill="1" applyBorder="1" applyAlignment="1">
      <alignment vertical="center"/>
    </xf>
    <xf numFmtId="2" fontId="0" fillId="17" borderId="89" xfId="0" applyNumberFormat="1" applyFill="1" applyBorder="1" applyAlignment="1">
      <alignment horizontal="left" vertical="center"/>
    </xf>
    <xf numFmtId="0" fontId="0" fillId="17" borderId="89" xfId="0" applyFill="1" applyBorder="1" applyAlignment="1">
      <alignment horizontal="center" vertical="center"/>
    </xf>
    <xf numFmtId="0" fontId="0" fillId="17" borderId="89" xfId="0" applyFill="1" applyBorder="1" applyAlignment="1">
      <alignment vertical="center"/>
    </xf>
    <xf numFmtId="165" fontId="0" fillId="17" borderId="89" xfId="0" applyNumberFormat="1" applyFill="1" applyBorder="1" applyAlignment="1">
      <alignment horizontal="left" vertical="center"/>
    </xf>
    <xf numFmtId="0" fontId="0" fillId="17" borderId="89" xfId="0" applyFill="1" applyBorder="1" applyAlignment="1">
      <alignment horizontal="left" vertical="center"/>
    </xf>
    <xf numFmtId="10" fontId="0" fillId="17" borderId="89" xfId="0" applyNumberFormat="1" applyFill="1" applyBorder="1" applyAlignment="1">
      <alignment horizontal="left" vertical="center"/>
    </xf>
    <xf numFmtId="0" fontId="0" fillId="18" borderId="90" xfId="0" applyFill="1" applyBorder="1" applyAlignment="1">
      <alignment horizontal="left" vertical="center"/>
    </xf>
    <xf numFmtId="0" fontId="0" fillId="18" borderId="90" xfId="0" applyFill="1" applyBorder="1" applyAlignment="1">
      <alignment horizontal="center" vertical="center"/>
    </xf>
    <xf numFmtId="0" fontId="0" fillId="18" borderId="90" xfId="0" applyFill="1" applyBorder="1" applyAlignment="1">
      <alignment vertical="center"/>
    </xf>
    <xf numFmtId="0" fontId="0" fillId="0" borderId="86" xfId="0" applyBorder="1" applyAlignment="1">
      <alignment horizontal="left" vertical="center"/>
    </xf>
    <xf numFmtId="0" fontId="0" fillId="18" borderId="86" xfId="0" applyFill="1" applyBorder="1" applyAlignment="1">
      <alignment horizontal="left" vertical="center"/>
    </xf>
    <xf numFmtId="0" fontId="0" fillId="18" borderId="86" xfId="0" applyFill="1" applyBorder="1" applyAlignment="1">
      <alignment horizontal="center" vertical="center"/>
    </xf>
    <xf numFmtId="0" fontId="0" fillId="18" borderId="86" xfId="0" applyFill="1" applyBorder="1" applyAlignment="1">
      <alignment vertical="center"/>
    </xf>
    <xf numFmtId="0" fontId="0" fillId="18" borderId="89" xfId="0" applyFill="1" applyBorder="1" applyAlignment="1">
      <alignment horizontal="left" vertical="center"/>
    </xf>
    <xf numFmtId="0" fontId="0" fillId="18" borderId="89" xfId="0" applyFill="1" applyBorder="1" applyAlignment="1">
      <alignment horizontal="center" vertical="center"/>
    </xf>
    <xf numFmtId="0" fontId="0" fillId="18" borderId="89" xfId="0" applyFill="1" applyBorder="1" applyAlignment="1">
      <alignment vertical="center"/>
    </xf>
    <xf numFmtId="0" fontId="0" fillId="0" borderId="88" xfId="0" applyBorder="1" applyAlignment="1">
      <alignment horizontal="left" vertical="center"/>
    </xf>
    <xf numFmtId="0" fontId="0" fillId="18" borderId="87" xfId="0" applyFill="1" applyBorder="1" applyAlignment="1">
      <alignment horizontal="left" vertical="center"/>
    </xf>
    <xf numFmtId="0" fontId="0" fillId="18" borderId="87" xfId="0" applyFill="1" applyBorder="1" applyAlignment="1">
      <alignment horizontal="center" vertical="center"/>
    </xf>
    <xf numFmtId="0" fontId="0" fillId="18" borderId="87" xfId="0" applyFill="1" applyBorder="1" applyAlignment="1">
      <alignment vertical="center"/>
    </xf>
    <xf numFmtId="3" fontId="0" fillId="0" borderId="85" xfId="0" applyNumberFormat="1" applyBorder="1" applyAlignment="1">
      <alignment horizontal="left" vertical="center"/>
    </xf>
    <xf numFmtId="0" fontId="0" fillId="0" borderId="85" xfId="0" applyBorder="1" applyAlignment="1">
      <alignment horizontal="center" vertical="center"/>
    </xf>
    <xf numFmtId="0" fontId="0" fillId="0" borderId="85" xfId="0" applyBorder="1" applyAlignment="1">
      <alignment vertical="center"/>
    </xf>
    <xf numFmtId="0" fontId="0" fillId="19" borderId="89" xfId="0" applyFill="1" applyBorder="1" applyAlignment="1">
      <alignment horizontal="left" vertical="center"/>
    </xf>
    <xf numFmtId="0" fontId="0" fillId="19" borderId="89" xfId="0" applyFill="1" applyBorder="1" applyAlignment="1">
      <alignment horizontal="center" vertical="center"/>
    </xf>
    <xf numFmtId="0" fontId="0" fillId="19" borderId="89" xfId="0" applyFill="1" applyBorder="1" applyAlignment="1">
      <alignment vertical="center"/>
    </xf>
    <xf numFmtId="3" fontId="0" fillId="0" borderId="89" xfId="0" applyNumberFormat="1" applyBorder="1" applyAlignment="1">
      <alignment horizontal="left" vertical="center"/>
    </xf>
    <xf numFmtId="9" fontId="0" fillId="19" borderId="89" xfId="0" applyNumberFormat="1" applyFill="1" applyBorder="1" applyAlignment="1">
      <alignment horizontal="left" vertical="center"/>
    </xf>
    <xf numFmtId="9" fontId="0" fillId="19" borderId="87" xfId="0" applyNumberFormat="1" applyFill="1" applyBorder="1" applyAlignment="1">
      <alignment horizontal="left" vertical="center"/>
    </xf>
    <xf numFmtId="0" fontId="0" fillId="19" borderId="87" xfId="0" applyFill="1" applyBorder="1" applyAlignment="1">
      <alignment horizontal="center" vertical="center"/>
    </xf>
    <xf numFmtId="0" fontId="0" fillId="19" borderId="87" xfId="0" applyFill="1" applyBorder="1" applyAlignment="1">
      <alignment vertical="center"/>
    </xf>
    <xf numFmtId="9" fontId="0" fillId="0" borderId="89" xfId="0" applyNumberFormat="1" applyBorder="1" applyAlignment="1">
      <alignment horizontal="left" vertical="center"/>
    </xf>
    <xf numFmtId="0" fontId="0" fillId="0" borderId="91" xfId="0" applyBorder="1" applyAlignment="1">
      <alignment horizontal="left" vertical="center"/>
    </xf>
    <xf numFmtId="0" fontId="0" fillId="0" borderId="91" xfId="0" applyBorder="1" applyAlignment="1">
      <alignment horizontal="center" vertical="center"/>
    </xf>
    <xf numFmtId="0" fontId="0" fillId="0" borderId="91" xfId="0" applyBorder="1" applyAlignment="1">
      <alignment vertical="center"/>
    </xf>
    <xf numFmtId="0" fontId="0" fillId="20" borderId="89" xfId="0" applyFill="1" applyBorder="1" applyAlignment="1">
      <alignment horizontal="left" vertical="center"/>
    </xf>
    <xf numFmtId="0" fontId="0" fillId="20" borderId="89" xfId="0" applyFill="1" applyBorder="1" applyAlignment="1">
      <alignment horizontal="center" vertical="center"/>
    </xf>
    <xf numFmtId="0" fontId="0" fillId="20" borderId="89" xfId="0" applyFill="1" applyBorder="1" applyAlignment="1">
      <alignment vertical="center"/>
    </xf>
    <xf numFmtId="0" fontId="0" fillId="0" borderId="87" xfId="0" applyBorder="1" applyAlignment="1">
      <alignment horizontal="left" vertical="center"/>
    </xf>
    <xf numFmtId="0" fontId="0" fillId="0" borderId="87" xfId="0" applyBorder="1" applyAlignment="1">
      <alignment horizontal="center" vertical="center"/>
    </xf>
    <xf numFmtId="0" fontId="0" fillId="0" borderId="87" xfId="0" applyBorder="1" applyAlignment="1">
      <alignment vertical="center"/>
    </xf>
    <xf numFmtId="0" fontId="0" fillId="20" borderId="88" xfId="0" applyFill="1" applyBorder="1" applyAlignment="1">
      <alignment horizontal="left" vertical="center"/>
    </xf>
    <xf numFmtId="0" fontId="0" fillId="20" borderId="88" xfId="0" applyFill="1" applyBorder="1" applyAlignment="1">
      <alignment horizontal="center" vertical="center"/>
    </xf>
    <xf numFmtId="0" fontId="0" fillId="20" borderId="88" xfId="0" applyFill="1" applyBorder="1" applyAlignment="1">
      <alignment vertical="center"/>
    </xf>
    <xf numFmtId="0" fontId="0" fillId="17" borderId="85" xfId="0" applyFill="1" applyBorder="1" applyAlignment="1">
      <alignment horizontal="left" vertical="center"/>
    </xf>
    <xf numFmtId="0" fontId="0" fillId="17" borderId="85" xfId="0" applyFill="1" applyBorder="1" applyAlignment="1">
      <alignment horizontal="center" vertical="center"/>
    </xf>
    <xf numFmtId="0" fontId="0" fillId="17" borderId="85" xfId="0" applyFill="1" applyBorder="1" applyAlignment="1">
      <alignment vertical="center"/>
    </xf>
    <xf numFmtId="0" fontId="54" fillId="21" borderId="91" xfId="0" applyFont="1" applyFill="1" applyBorder="1" applyAlignment="1">
      <alignment vertical="center"/>
    </xf>
    <xf numFmtId="0" fontId="54" fillId="21" borderId="91" xfId="0" applyFont="1" applyFill="1" applyBorder="1" applyAlignment="1">
      <alignment horizontal="center" vertical="center"/>
    </xf>
    <xf numFmtId="0" fontId="30" fillId="0" borderId="35" xfId="0" applyFont="1" applyBorder="1" applyProtection="1">
      <protection locked="0"/>
    </xf>
    <xf numFmtId="171" fontId="3" fillId="0" borderId="35" xfId="0" applyNumberFormat="1" applyFont="1" applyBorder="1" applyAlignment="1" applyProtection="1">
      <alignment horizontal="center"/>
      <protection locked="0"/>
    </xf>
    <xf numFmtId="171" fontId="3" fillId="0" borderId="12" xfId="0" applyNumberFormat="1" applyFont="1" applyBorder="1" applyAlignment="1" applyProtection="1">
      <alignment horizontal="center"/>
      <protection locked="0"/>
    </xf>
    <xf numFmtId="171" fontId="3" fillId="8" borderId="35" xfId="0" applyNumberFormat="1" applyFont="1" applyFill="1" applyBorder="1" applyAlignment="1" applyProtection="1">
      <alignment horizontal="center"/>
      <protection locked="0"/>
    </xf>
    <xf numFmtId="171" fontId="31" fillId="0" borderId="35" xfId="0" applyNumberFormat="1" applyFont="1" applyBorder="1" applyAlignment="1" applyProtection="1">
      <alignment horizontal="center"/>
      <protection locked="0"/>
    </xf>
    <xf numFmtId="171" fontId="45" fillId="8" borderId="35" xfId="0" applyNumberFormat="1" applyFont="1" applyFill="1" applyBorder="1" applyAlignment="1" applyProtection="1">
      <alignment horizontal="center"/>
      <protection locked="0"/>
    </xf>
    <xf numFmtId="2" fontId="16" fillId="3" borderId="20" xfId="0" applyNumberFormat="1" applyFont="1" applyFill="1" applyBorder="1" applyAlignment="1" applyProtection="1">
      <alignment horizontal="center"/>
      <protection locked="0"/>
    </xf>
    <xf numFmtId="2" fontId="16" fillId="8" borderId="17" xfId="0" applyNumberFormat="1" applyFont="1" applyFill="1" applyBorder="1" applyAlignment="1" applyProtection="1">
      <alignment horizontal="center"/>
      <protection locked="0"/>
    </xf>
    <xf numFmtId="2" fontId="16" fillId="3" borderId="17" xfId="0" applyNumberFormat="1" applyFont="1" applyFill="1" applyBorder="1" applyAlignment="1" applyProtection="1">
      <alignment horizontal="center"/>
      <protection locked="0"/>
    </xf>
    <xf numFmtId="168" fontId="16" fillId="8" borderId="17" xfId="0" applyNumberFormat="1" applyFont="1" applyFill="1" applyBorder="1" applyAlignment="1" applyProtection="1">
      <alignment horizontal="center"/>
      <protection locked="0"/>
    </xf>
    <xf numFmtId="9" fontId="2" fillId="3" borderId="35" xfId="0" applyNumberFormat="1" applyFont="1" applyFill="1" applyBorder="1" applyAlignment="1" applyProtection="1">
      <alignment horizontal="center" vertical="center"/>
      <protection locked="0"/>
    </xf>
    <xf numFmtId="0" fontId="29" fillId="0" borderId="0" xfId="0" applyFont="1" applyAlignment="1" applyProtection="1">
      <alignment horizontal="left"/>
      <protection locked="0"/>
    </xf>
    <xf numFmtId="0" fontId="31" fillId="0" borderId="0" xfId="0" applyFont="1" applyProtection="1">
      <protection locked="0"/>
    </xf>
    <xf numFmtId="0" fontId="25" fillId="9" borderId="0" xfId="0" applyFont="1" applyFill="1" applyBorder="1" applyAlignment="1" applyProtection="1">
      <alignment horizontal="center" vertical="center" wrapText="1"/>
      <protection locked="0"/>
    </xf>
    <xf numFmtId="0" fontId="5" fillId="8" borderId="20"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8" borderId="17" xfId="0" applyFont="1" applyFill="1" applyBorder="1" applyAlignment="1" applyProtection="1">
      <alignment horizontal="center" vertical="center"/>
      <protection locked="0"/>
    </xf>
    <xf numFmtId="9" fontId="5" fillId="8" borderId="44" xfId="4" applyFont="1" applyFill="1" applyBorder="1" applyAlignment="1" applyProtection="1">
      <alignment horizontal="center" vertical="center"/>
      <protection locked="0"/>
    </xf>
    <xf numFmtId="2" fontId="5" fillId="8" borderId="45" xfId="0" applyNumberFormat="1" applyFont="1" applyFill="1" applyBorder="1" applyAlignment="1" applyProtection="1">
      <alignment horizontal="center" vertical="center"/>
      <protection locked="0"/>
    </xf>
    <xf numFmtId="9" fontId="5" fillId="3" borderId="46" xfId="4" applyFont="1" applyFill="1" applyBorder="1" applyAlignment="1" applyProtection="1">
      <alignment horizontal="center" vertical="center"/>
      <protection locked="0"/>
    </xf>
    <xf numFmtId="2" fontId="5" fillId="3" borderId="47" xfId="0" applyNumberFormat="1" applyFont="1" applyFill="1" applyBorder="1" applyAlignment="1" applyProtection="1">
      <alignment horizontal="center" vertical="center"/>
      <protection locked="0"/>
    </xf>
    <xf numFmtId="9" fontId="5" fillId="8" borderId="46" xfId="4" applyFont="1" applyFill="1" applyBorder="1" applyAlignment="1" applyProtection="1">
      <alignment horizontal="center" vertical="center"/>
      <protection locked="0"/>
    </xf>
    <xf numFmtId="9" fontId="5" fillId="3" borderId="49" xfId="4" applyFont="1" applyFill="1" applyBorder="1" applyAlignment="1" applyProtection="1">
      <alignment horizontal="center" vertical="center"/>
      <protection locked="0"/>
    </xf>
    <xf numFmtId="2" fontId="5" fillId="3" borderId="50" xfId="0" applyNumberFormat="1" applyFont="1" applyFill="1" applyBorder="1" applyAlignment="1" applyProtection="1">
      <alignment horizontal="center" vertical="center"/>
      <protection locked="0"/>
    </xf>
    <xf numFmtId="0" fontId="5" fillId="8" borderId="20" xfId="0" applyFont="1" applyFill="1" applyBorder="1" applyAlignment="1" applyProtection="1">
      <alignment vertical="center" wrapText="1"/>
      <protection locked="0"/>
    </xf>
    <xf numFmtId="0" fontId="5" fillId="3" borderId="17" xfId="0" applyFont="1" applyFill="1" applyBorder="1" applyAlignment="1" applyProtection="1">
      <alignment vertical="center" wrapText="1"/>
      <protection locked="0"/>
    </xf>
    <xf numFmtId="9" fontId="5" fillId="8" borderId="58" xfId="4" applyFont="1" applyFill="1" applyBorder="1" applyAlignment="1" applyProtection="1">
      <alignment horizontal="center" vertical="center"/>
      <protection locked="0"/>
    </xf>
    <xf numFmtId="0" fontId="5" fillId="8" borderId="17" xfId="0" applyFont="1" applyFill="1" applyBorder="1" applyAlignment="1" applyProtection="1">
      <alignment vertical="center" wrapText="1"/>
      <protection locked="0"/>
    </xf>
    <xf numFmtId="0" fontId="5" fillId="8" borderId="23"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16" fillId="11" borderId="17"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16" fillId="11" borderId="17" xfId="0" applyFont="1" applyFill="1" applyBorder="1" applyAlignment="1" applyProtection="1">
      <alignment horizontal="center"/>
      <protection locked="0"/>
    </xf>
    <xf numFmtId="0" fontId="16" fillId="3" borderId="17" xfId="0" applyFont="1" applyFill="1" applyBorder="1" applyAlignment="1" applyProtection="1">
      <alignment horizontal="center"/>
      <protection locked="0"/>
    </xf>
    <xf numFmtId="3" fontId="16" fillId="11" borderId="17" xfId="0" applyNumberFormat="1" applyFont="1" applyFill="1" applyBorder="1" applyAlignment="1" applyProtection="1">
      <alignment horizontal="center" vertical="center"/>
      <protection locked="0"/>
    </xf>
    <xf numFmtId="3" fontId="16" fillId="3" borderId="17" xfId="0" applyNumberFormat="1" applyFont="1" applyFill="1" applyBorder="1" applyAlignment="1" applyProtection="1">
      <alignment horizontal="center" vertical="center"/>
      <protection locked="0"/>
    </xf>
    <xf numFmtId="3" fontId="16" fillId="11" borderId="17" xfId="0" applyNumberFormat="1" applyFont="1" applyFill="1" applyBorder="1" applyAlignment="1" applyProtection="1">
      <alignment horizontal="center"/>
      <protection locked="0"/>
    </xf>
    <xf numFmtId="3" fontId="16" fillId="3" borderId="17" xfId="0" applyNumberFormat="1" applyFont="1" applyFill="1" applyBorder="1" applyAlignment="1" applyProtection="1">
      <alignment horizontal="center"/>
      <protection locked="0"/>
    </xf>
    <xf numFmtId="0" fontId="5" fillId="11" borderId="17" xfId="0" quotePrefix="1" applyFont="1" applyFill="1" applyBorder="1" applyAlignment="1" applyProtection="1">
      <alignment wrapText="1"/>
      <protection locked="0"/>
    </xf>
    <xf numFmtId="0" fontId="5" fillId="3" borderId="17" xfId="0" applyFont="1" applyFill="1" applyBorder="1" applyAlignment="1" applyProtection="1">
      <alignment wrapText="1"/>
      <protection locked="0"/>
    </xf>
    <xf numFmtId="0" fontId="5" fillId="11" borderId="17" xfId="0" applyFont="1" applyFill="1" applyBorder="1" applyAlignment="1" applyProtection="1">
      <alignment wrapText="1"/>
      <protection locked="0"/>
    </xf>
    <xf numFmtId="0" fontId="16" fillId="11" borderId="17" xfId="0" applyFont="1" applyFill="1" applyBorder="1" applyProtection="1">
      <protection locked="0"/>
    </xf>
    <xf numFmtId="0" fontId="16" fillId="3" borderId="17" xfId="0" applyFont="1" applyFill="1" applyBorder="1" applyProtection="1">
      <protection locked="0"/>
    </xf>
    <xf numFmtId="0" fontId="16" fillId="3" borderId="0" xfId="0" applyFont="1" applyFill="1" applyAlignment="1">
      <alignment vertical="center"/>
    </xf>
    <xf numFmtId="2" fontId="22" fillId="4" borderId="0" xfId="0" applyNumberFormat="1" applyFont="1" applyFill="1" applyBorder="1" applyAlignment="1">
      <alignment horizontal="center" vertical="center"/>
    </xf>
    <xf numFmtId="0" fontId="6" fillId="3" borderId="0" xfId="0" applyFont="1" applyFill="1" applyAlignment="1">
      <alignment horizontal="left" vertical="center"/>
    </xf>
    <xf numFmtId="165" fontId="6" fillId="3" borderId="0" xfId="0" applyNumberFormat="1" applyFont="1" applyFill="1" applyAlignment="1">
      <alignment horizontal="center" vertical="center"/>
    </xf>
    <xf numFmtId="0" fontId="30" fillId="0" borderId="13" xfId="0" applyFont="1" applyBorder="1" applyAlignment="1">
      <alignment horizontal="left"/>
    </xf>
    <xf numFmtId="0" fontId="37" fillId="0" borderId="0" xfId="0" applyFont="1"/>
    <xf numFmtId="0" fontId="25" fillId="14" borderId="0" xfId="0" applyFont="1" applyFill="1" applyBorder="1" applyAlignment="1">
      <alignment horizontal="center" vertical="center" wrapText="1"/>
    </xf>
    <xf numFmtId="0" fontId="25" fillId="14" borderId="0" xfId="0" applyFont="1" applyFill="1" applyBorder="1" applyAlignment="1">
      <alignment horizontal="center" vertical="center"/>
    </xf>
    <xf numFmtId="0" fontId="56" fillId="14" borderId="0" xfId="0" applyFont="1" applyFill="1" applyAlignment="1">
      <alignment horizontal="center" vertical="center"/>
    </xf>
    <xf numFmtId="2" fontId="57" fillId="3" borderId="20" xfId="0" applyNumberFormat="1" applyFont="1" applyFill="1" applyBorder="1" applyAlignment="1" applyProtection="1">
      <alignment horizontal="center"/>
      <protection locked="0"/>
    </xf>
    <xf numFmtId="2" fontId="57" fillId="8" borderId="17" xfId="0" applyNumberFormat="1" applyFont="1" applyFill="1" applyBorder="1" applyAlignment="1" applyProtection="1">
      <alignment horizontal="center"/>
      <protection locked="0"/>
    </xf>
    <xf numFmtId="168" fontId="57" fillId="8" borderId="17" xfId="0" applyNumberFormat="1" applyFont="1" applyFill="1" applyBorder="1" applyAlignment="1" applyProtection="1">
      <alignment horizontal="center"/>
      <protection locked="0"/>
    </xf>
    <xf numFmtId="2" fontId="57" fillId="3" borderId="92" xfId="0" applyNumberFormat="1" applyFont="1" applyFill="1" applyBorder="1" applyAlignment="1" applyProtection="1">
      <alignment horizontal="center"/>
      <protection locked="0"/>
    </xf>
    <xf numFmtId="168" fontId="57" fillId="8" borderId="20" xfId="0" applyNumberFormat="1" applyFont="1" applyFill="1" applyBorder="1" applyAlignment="1" applyProtection="1">
      <alignment horizontal="center"/>
      <protection locked="0"/>
    </xf>
    <xf numFmtId="0" fontId="16" fillId="0" borderId="18" xfId="0" applyFont="1" applyFill="1" applyBorder="1"/>
    <xf numFmtId="0" fontId="16" fillId="0" borderId="19" xfId="0" applyFont="1" applyFill="1" applyBorder="1"/>
    <xf numFmtId="0" fontId="16" fillId="0" borderId="60" xfId="0" applyFont="1" applyFill="1" applyBorder="1"/>
    <xf numFmtId="0" fontId="16" fillId="0" borderId="19" xfId="0" applyFont="1" applyFill="1" applyBorder="1" applyAlignment="1">
      <alignment horizontal="center"/>
    </xf>
    <xf numFmtId="168" fontId="16" fillId="0" borderId="17" xfId="0" applyNumberFormat="1" applyFont="1" applyFill="1" applyBorder="1" applyAlignment="1" applyProtection="1">
      <alignment horizontal="center"/>
      <protection locked="0"/>
    </xf>
    <xf numFmtId="0" fontId="25" fillId="14" borderId="0" xfId="0" applyFont="1" applyFill="1" applyAlignment="1">
      <alignment horizontal="center" vertical="center" wrapText="1"/>
    </xf>
    <xf numFmtId="0" fontId="25" fillId="14" borderId="0" xfId="0" applyFont="1" applyFill="1" applyAlignment="1">
      <alignment horizontal="center" vertical="center"/>
    </xf>
    <xf numFmtId="168" fontId="57" fillId="0" borderId="17" xfId="0" applyNumberFormat="1" applyFont="1" applyFill="1" applyBorder="1" applyAlignment="1" applyProtection="1">
      <alignment horizontal="center"/>
      <protection locked="0"/>
    </xf>
    <xf numFmtId="168" fontId="16" fillId="0" borderId="17" xfId="0" applyNumberFormat="1" applyFont="1" applyBorder="1" applyAlignment="1" applyProtection="1">
      <alignment horizontal="center"/>
      <protection locked="0"/>
    </xf>
    <xf numFmtId="0" fontId="0" fillId="0" borderId="0" xfId="0" applyFont="1"/>
    <xf numFmtId="0" fontId="25" fillId="14" borderId="0" xfId="0" applyFont="1" applyFill="1" applyAlignment="1">
      <alignment horizontal="left" vertical="center" wrapText="1"/>
    </xf>
    <xf numFmtId="2" fontId="6" fillId="4" borderId="20" xfId="0" applyNumberFormat="1" applyFont="1" applyFill="1" applyBorder="1" applyAlignment="1" applyProtection="1">
      <alignment horizontal="center"/>
    </xf>
    <xf numFmtId="2" fontId="6" fillId="4" borderId="17" xfId="0" applyNumberFormat="1" applyFont="1" applyFill="1" applyBorder="1" applyAlignment="1" applyProtection="1">
      <alignment horizontal="center"/>
    </xf>
    <xf numFmtId="2" fontId="6" fillId="4" borderId="92" xfId="0" applyNumberFormat="1" applyFont="1" applyFill="1" applyBorder="1" applyAlignment="1" applyProtection="1">
      <alignment horizontal="center"/>
    </xf>
    <xf numFmtId="168" fontId="6" fillId="4" borderId="20" xfId="0" applyNumberFormat="1" applyFont="1" applyFill="1" applyBorder="1" applyAlignment="1" applyProtection="1">
      <alignment horizontal="center"/>
    </xf>
    <xf numFmtId="168" fontId="6" fillId="4" borderId="17" xfId="0" applyNumberFormat="1" applyFont="1" applyFill="1" applyBorder="1" applyAlignment="1" applyProtection="1">
      <alignment horizontal="center"/>
    </xf>
    <xf numFmtId="171" fontId="31" fillId="3" borderId="0" xfId="0" applyNumberFormat="1" applyFont="1" applyFill="1" applyBorder="1" applyAlignment="1">
      <alignment horizontal="center"/>
    </xf>
    <xf numFmtId="172" fontId="31" fillId="3" borderId="0" xfId="0" applyNumberFormat="1" applyFont="1" applyFill="1" applyBorder="1" applyAlignment="1">
      <alignment horizontal="center"/>
    </xf>
    <xf numFmtId="0" fontId="31" fillId="3" borderId="39" xfId="0" applyFont="1" applyFill="1" applyBorder="1" applyAlignment="1">
      <alignment horizontal="left"/>
    </xf>
    <xf numFmtId="171" fontId="31" fillId="3" borderId="7" xfId="0" applyNumberFormat="1" applyFont="1" applyFill="1" applyBorder="1" applyAlignment="1">
      <alignment horizontal="center"/>
    </xf>
    <xf numFmtId="0" fontId="31" fillId="3" borderId="7" xfId="0" applyFont="1" applyFill="1" applyBorder="1" applyAlignment="1">
      <alignment horizontal="left"/>
    </xf>
    <xf numFmtId="172" fontId="31" fillId="3" borderId="7" xfId="0" applyNumberFormat="1" applyFont="1" applyFill="1" applyBorder="1" applyAlignment="1">
      <alignment horizontal="center"/>
    </xf>
    <xf numFmtId="0" fontId="58" fillId="4" borderId="35" xfId="0" applyFont="1" applyFill="1" applyBorder="1"/>
    <xf numFmtId="4" fontId="16" fillId="11" borderId="17" xfId="0" applyNumberFormat="1" applyFont="1" applyFill="1" applyBorder="1" applyAlignment="1" applyProtection="1">
      <alignment horizontal="center" vertical="center"/>
      <protection locked="0"/>
    </xf>
    <xf numFmtId="4" fontId="16" fillId="3" borderId="17" xfId="0" applyNumberFormat="1" applyFont="1" applyFill="1" applyBorder="1" applyAlignment="1" applyProtection="1">
      <alignment horizontal="center" vertical="center"/>
      <protection locked="0"/>
    </xf>
    <xf numFmtId="4" fontId="16" fillId="11" borderId="17" xfId="0" applyNumberFormat="1" applyFont="1" applyFill="1" applyBorder="1" applyAlignment="1" applyProtection="1">
      <alignment horizontal="center"/>
      <protection locked="0"/>
    </xf>
    <xf numFmtId="4" fontId="16" fillId="3" borderId="17" xfId="0" applyNumberFormat="1" applyFont="1" applyFill="1" applyBorder="1" applyAlignment="1" applyProtection="1">
      <alignment horizontal="center"/>
      <protection locked="0"/>
    </xf>
    <xf numFmtId="175" fontId="16" fillId="11" borderId="17" xfId="2" applyNumberFormat="1" applyFont="1" applyFill="1" applyBorder="1" applyAlignment="1" applyProtection="1">
      <alignment horizontal="center" vertical="center"/>
      <protection locked="0"/>
    </xf>
    <xf numFmtId="175" fontId="16" fillId="3" borderId="17" xfId="2" applyNumberFormat="1" applyFont="1" applyFill="1" applyBorder="1" applyAlignment="1" applyProtection="1">
      <alignment horizontal="center" vertical="center"/>
      <protection locked="0"/>
    </xf>
    <xf numFmtId="175" fontId="16" fillId="11" borderId="17" xfId="2" applyNumberFormat="1" applyFont="1" applyFill="1" applyBorder="1" applyAlignment="1" applyProtection="1">
      <alignment horizontal="center"/>
      <protection locked="0"/>
    </xf>
    <xf numFmtId="175" fontId="16" fillId="3" borderId="17" xfId="2" applyNumberFormat="1" applyFont="1" applyFill="1" applyBorder="1" applyAlignment="1" applyProtection="1">
      <alignment horizontal="center"/>
      <protection locked="0"/>
    </xf>
    <xf numFmtId="164" fontId="5" fillId="8" borderId="45" xfId="2" applyFont="1" applyFill="1" applyBorder="1" applyAlignment="1" applyProtection="1">
      <alignment horizontal="center" vertical="center"/>
      <protection locked="0"/>
    </xf>
    <xf numFmtId="164" fontId="5" fillId="3" borderId="47" xfId="2" applyFont="1" applyFill="1" applyBorder="1" applyAlignment="1" applyProtection="1">
      <alignment horizontal="center" vertical="center"/>
      <protection locked="0"/>
    </xf>
    <xf numFmtId="164" fontId="5" fillId="3" borderId="50" xfId="2" applyFont="1" applyFill="1" applyBorder="1" applyAlignment="1" applyProtection="1">
      <alignment horizontal="center" vertical="center"/>
      <protection locked="0"/>
    </xf>
    <xf numFmtId="164" fontId="5" fillId="12" borderId="45" xfId="2" applyFont="1" applyFill="1" applyBorder="1" applyAlignment="1">
      <alignment horizontal="center" vertical="center"/>
    </xf>
    <xf numFmtId="164" fontId="5" fillId="12" borderId="68" xfId="2" applyFont="1" applyFill="1" applyBorder="1" applyAlignment="1">
      <alignment horizontal="center" vertical="center"/>
    </xf>
    <xf numFmtId="164" fontId="5" fillId="12" borderId="69" xfId="2" applyFont="1" applyFill="1" applyBorder="1" applyAlignment="1">
      <alignment horizontal="center" vertical="center"/>
    </xf>
    <xf numFmtId="164" fontId="5" fillId="12" borderId="66" xfId="2" applyFont="1" applyFill="1" applyBorder="1" applyAlignment="1">
      <alignment horizontal="center" vertical="center"/>
    </xf>
    <xf numFmtId="164" fontId="5" fillId="12" borderId="65" xfId="2" applyFont="1" applyFill="1" applyBorder="1" applyAlignment="1">
      <alignment horizontal="center" vertical="center"/>
    </xf>
    <xf numFmtId="164" fontId="5" fillId="8" borderId="45" xfId="2" applyNumberFormat="1" applyFont="1" applyFill="1" applyBorder="1" applyAlignment="1" applyProtection="1">
      <alignment horizontal="center" vertical="center"/>
      <protection locked="0"/>
    </xf>
    <xf numFmtId="164" fontId="5" fillId="3" borderId="47" xfId="2" applyNumberFormat="1" applyFont="1" applyFill="1" applyBorder="1" applyAlignment="1" applyProtection="1">
      <alignment horizontal="center" vertical="center"/>
      <protection locked="0"/>
    </xf>
    <xf numFmtId="164" fontId="5" fillId="3" borderId="50" xfId="2" applyNumberFormat="1" applyFont="1" applyFill="1" applyBorder="1" applyAlignment="1" applyProtection="1">
      <alignment horizontal="center" vertical="center"/>
      <protection locked="0"/>
    </xf>
    <xf numFmtId="164" fontId="5" fillId="8" borderId="59" xfId="2" applyFont="1" applyFill="1" applyBorder="1" applyAlignment="1" applyProtection="1">
      <alignment horizontal="center" vertical="center"/>
      <protection locked="0"/>
    </xf>
    <xf numFmtId="164" fontId="5" fillId="8" borderId="18" xfId="2" applyFont="1" applyFill="1" applyBorder="1" applyAlignment="1" applyProtection="1">
      <alignment horizontal="center" vertical="center"/>
      <protection locked="0"/>
    </xf>
    <xf numFmtId="164" fontId="5" fillId="3" borderId="61" xfId="2" applyFont="1" applyFill="1" applyBorder="1" applyAlignment="1" applyProtection="1">
      <alignment horizontal="center" vertical="center"/>
      <protection locked="0"/>
    </xf>
    <xf numFmtId="164" fontId="5" fillId="8" borderId="47" xfId="2" applyFont="1" applyFill="1" applyBorder="1" applyAlignment="1" applyProtection="1">
      <alignment horizontal="center" vertical="center"/>
      <protection locked="0"/>
    </xf>
    <xf numFmtId="0" fontId="22" fillId="4" borderId="0" xfId="0" applyFont="1" applyFill="1" applyBorder="1" applyAlignment="1">
      <alignment vertical="center"/>
    </xf>
    <xf numFmtId="0" fontId="25" fillId="10" borderId="73" xfId="0" applyFont="1" applyFill="1" applyBorder="1" applyAlignment="1">
      <alignment horizontal="center" vertical="center" wrapText="1"/>
    </xf>
    <xf numFmtId="0" fontId="22" fillId="0" borderId="0" xfId="0" applyFont="1" applyFill="1" applyAlignment="1">
      <alignment horizontal="center"/>
    </xf>
    <xf numFmtId="171" fontId="1" fillId="0" borderId="35" xfId="0" applyNumberFormat="1" applyFont="1" applyBorder="1" applyAlignment="1" applyProtection="1">
      <alignment horizontal="center"/>
      <protection locked="0"/>
    </xf>
    <xf numFmtId="171" fontId="1" fillId="0" borderId="12" xfId="0" applyNumberFormat="1" applyFont="1" applyBorder="1" applyAlignment="1" applyProtection="1">
      <alignment horizontal="center"/>
      <protection locked="0"/>
    </xf>
    <xf numFmtId="171" fontId="1" fillId="8" borderId="35" xfId="0" applyNumberFormat="1" applyFont="1" applyFill="1" applyBorder="1" applyAlignment="1" applyProtection="1">
      <alignment horizontal="center"/>
      <protection locked="0"/>
    </xf>
    <xf numFmtId="171" fontId="1" fillId="8" borderId="12" xfId="0" applyNumberFormat="1" applyFont="1" applyFill="1" applyBorder="1" applyAlignment="1" applyProtection="1">
      <alignment horizontal="center"/>
      <protection locked="0"/>
    </xf>
    <xf numFmtId="171" fontId="1" fillId="8" borderId="0" xfId="0" applyNumberFormat="1" applyFont="1" applyFill="1" applyAlignment="1" applyProtection="1">
      <alignment horizontal="center"/>
      <protection locked="0"/>
    </xf>
    <xf numFmtId="0" fontId="1" fillId="0" borderId="35" xfId="0" applyFont="1" applyBorder="1" applyAlignment="1" applyProtection="1">
      <alignment horizontal="left"/>
      <protection locked="0"/>
    </xf>
    <xf numFmtId="0" fontId="1" fillId="8" borderId="35" xfId="0" applyFont="1" applyFill="1" applyBorder="1" applyAlignment="1" applyProtection="1">
      <alignment horizontal="left"/>
      <protection locked="0"/>
    </xf>
    <xf numFmtId="164" fontId="6" fillId="3" borderId="0" xfId="2" applyFont="1" applyFill="1" applyBorder="1" applyAlignment="1">
      <alignment horizontal="center"/>
    </xf>
    <xf numFmtId="0" fontId="24" fillId="3" borderId="0" xfId="0" applyFont="1" applyFill="1" applyAlignment="1">
      <alignment horizontal="center" vertical="center" wrapText="1"/>
    </xf>
    <xf numFmtId="0" fontId="10" fillId="4" borderId="3" xfId="0" applyFont="1" applyFill="1" applyBorder="1" applyAlignment="1">
      <alignment horizontal="center" vertical="center"/>
    </xf>
    <xf numFmtId="0" fontId="10" fillId="4" borderId="0" xfId="0" applyFont="1" applyFill="1" applyBorder="1" applyAlignment="1">
      <alignment horizontal="center" vertical="center"/>
    </xf>
    <xf numFmtId="0" fontId="18" fillId="3" borderId="0" xfId="0" applyFont="1" applyFill="1" applyAlignment="1">
      <alignment horizontal="left" vertical="center"/>
    </xf>
    <xf numFmtId="0" fontId="16" fillId="3" borderId="0" xfId="0" applyFont="1" applyFill="1" applyAlignment="1">
      <alignment horizontal="left" wrapText="1"/>
    </xf>
    <xf numFmtId="0" fontId="16" fillId="3" borderId="5" xfId="0" applyFont="1" applyFill="1" applyBorder="1" applyAlignment="1">
      <alignment horizontal="left" wrapText="1"/>
    </xf>
    <xf numFmtId="0" fontId="9" fillId="4" borderId="0" xfId="0" applyFont="1" applyFill="1" applyAlignment="1">
      <alignment horizontal="left" vertical="center" wrapText="1"/>
    </xf>
    <xf numFmtId="0" fontId="18" fillId="3" borderId="0" xfId="0" applyFont="1" applyFill="1" applyAlignment="1">
      <alignment horizontal="left" vertical="center" wrapText="1"/>
    </xf>
    <xf numFmtId="0" fontId="9" fillId="4" borderId="12" xfId="0" applyFont="1" applyFill="1" applyBorder="1" applyAlignment="1">
      <alignment horizontal="left" vertical="center" wrapText="1"/>
    </xf>
    <xf numFmtId="0" fontId="9" fillId="4" borderId="7" xfId="0" applyFont="1" applyFill="1" applyBorder="1" applyAlignment="1">
      <alignment horizontal="left" vertical="center" wrapText="1"/>
    </xf>
    <xf numFmtId="0" fontId="38" fillId="0" borderId="0" xfId="0" applyFont="1" applyAlignment="1">
      <alignment horizontal="center" wrapText="1"/>
    </xf>
    <xf numFmtId="0" fontId="0" fillId="0" borderId="0" xfId="0" applyAlignment="1">
      <alignment horizontal="left" wrapText="1"/>
    </xf>
    <xf numFmtId="0" fontId="3" fillId="0" borderId="13" xfId="0" applyFont="1" applyBorder="1" applyAlignment="1" applyProtection="1">
      <alignment horizontal="left"/>
      <protection locked="0"/>
    </xf>
    <xf numFmtId="0" fontId="3" fillId="0" borderId="12" xfId="0" applyFont="1" applyBorder="1" applyAlignment="1" applyProtection="1">
      <alignment horizontal="left"/>
      <protection locked="0"/>
    </xf>
    <xf numFmtId="0" fontId="3" fillId="0" borderId="14" xfId="0" applyFont="1" applyBorder="1" applyAlignment="1" applyProtection="1">
      <alignment horizontal="left"/>
      <protection locked="0"/>
    </xf>
    <xf numFmtId="0" fontId="40" fillId="14" borderId="13" xfId="0" applyFont="1" applyFill="1" applyBorder="1" applyAlignment="1">
      <alignment horizontal="center"/>
    </xf>
    <xf numFmtId="0" fontId="40" fillId="14" borderId="12" xfId="0" applyFont="1" applyFill="1" applyBorder="1" applyAlignment="1">
      <alignment horizontal="center"/>
    </xf>
    <xf numFmtId="0" fontId="40" fillId="14" borderId="14" xfId="0" applyFont="1" applyFill="1" applyBorder="1" applyAlignment="1">
      <alignment horizontal="center"/>
    </xf>
    <xf numFmtId="0" fontId="1" fillId="0" borderId="13" xfId="0" applyFont="1" applyBorder="1" applyAlignment="1" applyProtection="1">
      <alignment horizontal="left"/>
      <protection locked="0"/>
    </xf>
    <xf numFmtId="0" fontId="3" fillId="15" borderId="13" xfId="0" applyFont="1" applyFill="1" applyBorder="1" applyAlignment="1" applyProtection="1">
      <alignment horizontal="left"/>
      <protection locked="0"/>
    </xf>
    <xf numFmtId="0" fontId="3" fillId="15" borderId="12" xfId="0" applyFont="1" applyFill="1" applyBorder="1" applyAlignment="1" applyProtection="1">
      <alignment horizontal="left"/>
      <protection locked="0"/>
    </xf>
    <xf numFmtId="0" fontId="3" fillId="15" borderId="14" xfId="0" applyFont="1" applyFill="1" applyBorder="1" applyAlignment="1" applyProtection="1">
      <alignment horizontal="left"/>
      <protection locked="0"/>
    </xf>
    <xf numFmtId="0" fontId="3" fillId="0" borderId="13"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14" xfId="0" applyFont="1" applyBorder="1" applyAlignment="1" applyProtection="1">
      <alignment horizontal="left" vertical="top"/>
      <protection locked="0"/>
    </xf>
    <xf numFmtId="0" fontId="30" fillId="15" borderId="13" xfId="0" applyFont="1" applyFill="1" applyBorder="1" applyAlignment="1" applyProtection="1">
      <alignment horizontal="left"/>
      <protection locked="0"/>
    </xf>
    <xf numFmtId="0" fontId="30" fillId="15" borderId="12" xfId="0" applyFont="1" applyFill="1" applyBorder="1" applyAlignment="1" applyProtection="1">
      <alignment horizontal="left"/>
      <protection locked="0"/>
    </xf>
    <xf numFmtId="0" fontId="30" fillId="15" borderId="14" xfId="0" applyFont="1" applyFill="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29" fillId="14" borderId="35" xfId="0" applyFont="1" applyFill="1" applyBorder="1" applyAlignment="1">
      <alignment horizontal="center" vertical="center" wrapText="1"/>
    </xf>
    <xf numFmtId="0" fontId="29" fillId="4" borderId="3" xfId="0" applyFont="1" applyFill="1" applyBorder="1" applyAlignment="1">
      <alignment horizontal="left"/>
    </xf>
    <xf numFmtId="0" fontId="29" fillId="4" borderId="0" xfId="0" applyFont="1" applyFill="1" applyBorder="1" applyAlignment="1">
      <alignment horizontal="left"/>
    </xf>
    <xf numFmtId="0" fontId="29" fillId="14" borderId="37"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29" fillId="14" borderId="9"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2" xfId="0" applyFont="1" applyFill="1" applyBorder="1" applyAlignment="1">
      <alignment horizontal="center" vertical="center" wrapText="1"/>
    </xf>
    <xf numFmtId="0" fontId="29" fillId="14" borderId="39" xfId="0" applyFont="1" applyFill="1" applyBorder="1" applyAlignment="1">
      <alignment horizontal="center" vertical="center" wrapText="1"/>
    </xf>
    <xf numFmtId="0" fontId="29" fillId="14" borderId="40" xfId="0" applyFont="1" applyFill="1" applyBorder="1" applyAlignment="1">
      <alignment horizontal="center" vertical="center" wrapText="1"/>
    </xf>
    <xf numFmtId="0" fontId="29" fillId="14" borderId="7" xfId="0" applyFont="1" applyFill="1" applyBorder="1" applyAlignment="1">
      <alignment horizontal="center" vertical="center" wrapText="1"/>
    </xf>
    <xf numFmtId="0" fontId="29" fillId="14" borderId="10" xfId="0" applyFont="1" applyFill="1" applyBorder="1" applyAlignment="1">
      <alignment horizontal="center" vertical="center" wrapText="1"/>
    </xf>
    <xf numFmtId="0" fontId="29" fillId="14" borderId="36" xfId="0" applyFont="1" applyFill="1" applyBorder="1" applyAlignment="1">
      <alignment horizontal="center" vertical="center" wrapText="1"/>
    </xf>
    <xf numFmtId="0" fontId="29" fillId="14" borderId="38" xfId="0" applyFont="1" applyFill="1" applyBorder="1" applyAlignment="1">
      <alignment horizontal="center" vertical="center" wrapText="1"/>
    </xf>
    <xf numFmtId="0" fontId="29" fillId="14" borderId="41" xfId="0" applyFont="1" applyFill="1" applyBorder="1" applyAlignment="1">
      <alignment horizontal="center" vertical="center" wrapText="1"/>
    </xf>
    <xf numFmtId="0" fontId="29" fillId="14" borderId="2" xfId="0" applyFont="1" applyFill="1" applyBorder="1" applyAlignment="1">
      <alignment horizontal="center" vertical="center" wrapText="1"/>
    </xf>
    <xf numFmtId="0" fontId="29" fillId="4" borderId="35" xfId="0" applyFont="1" applyFill="1" applyBorder="1" applyAlignment="1">
      <alignment horizontal="left"/>
    </xf>
    <xf numFmtId="0" fontId="30" fillId="0" borderId="35" xfId="0" applyFont="1" applyBorder="1" applyAlignment="1">
      <alignment horizontal="left"/>
    </xf>
    <xf numFmtId="0" fontId="30" fillId="8" borderId="35" xfId="0" applyFont="1" applyFill="1" applyBorder="1" applyAlignment="1">
      <alignment horizontal="left"/>
    </xf>
    <xf numFmtId="0" fontId="3" fillId="8" borderId="13" xfId="0" applyFont="1" applyFill="1" applyBorder="1" applyAlignment="1" applyProtection="1">
      <alignment horizontal="left"/>
      <protection locked="0"/>
    </xf>
    <xf numFmtId="0" fontId="0" fillId="0" borderId="14" xfId="0" applyBorder="1" applyAlignment="1" applyProtection="1">
      <alignment horizontal="left"/>
      <protection locked="0"/>
    </xf>
    <xf numFmtId="0" fontId="29" fillId="14" borderId="35" xfId="0" applyFont="1" applyFill="1" applyBorder="1" applyAlignment="1">
      <alignment horizontal="left" vertical="center" wrapText="1"/>
    </xf>
    <xf numFmtId="0" fontId="30" fillId="0" borderId="13" xfId="0" applyFont="1" applyBorder="1" applyAlignment="1">
      <alignment horizontal="left"/>
    </xf>
    <xf numFmtId="0" fontId="30" fillId="0" borderId="12" xfId="0" applyFont="1" applyBorder="1" applyAlignment="1">
      <alignment horizontal="left"/>
    </xf>
    <xf numFmtId="0" fontId="30" fillId="0" borderId="14" xfId="0" applyFont="1" applyBorder="1" applyAlignment="1">
      <alignment horizontal="left"/>
    </xf>
    <xf numFmtId="0" fontId="30" fillId="0" borderId="0" xfId="0" applyFont="1" applyFill="1" applyBorder="1" applyAlignment="1">
      <alignment horizontal="left"/>
    </xf>
    <xf numFmtId="0" fontId="0" fillId="0" borderId="0" xfId="0" applyAlignment="1"/>
    <xf numFmtId="0" fontId="1"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9" fillId="14" borderId="0" xfId="0" applyFont="1" applyFill="1" applyBorder="1" applyAlignment="1">
      <alignment horizontal="center" vertical="center" wrapText="1"/>
    </xf>
    <xf numFmtId="0" fontId="3" fillId="8" borderId="37" xfId="0" applyFont="1" applyFill="1" applyBorder="1" applyAlignment="1" applyProtection="1">
      <alignment horizontal="left" vertical="top" wrapText="1"/>
      <protection locked="0"/>
    </xf>
    <xf numFmtId="0" fontId="3" fillId="8" borderId="39" xfId="0" applyFont="1" applyFill="1" applyBorder="1" applyAlignment="1" applyProtection="1">
      <alignment horizontal="left" vertical="top" wrapText="1"/>
      <protection locked="0"/>
    </xf>
    <xf numFmtId="0" fontId="3" fillId="8" borderId="40" xfId="0" applyFont="1" applyFill="1" applyBorder="1" applyAlignment="1" applyProtection="1">
      <alignment horizontal="left" vertical="top" wrapText="1"/>
      <protection locked="0"/>
    </xf>
    <xf numFmtId="0" fontId="3" fillId="8" borderId="3" xfId="0" applyFont="1" applyFill="1" applyBorder="1" applyAlignment="1" applyProtection="1">
      <alignment horizontal="left" vertical="top" wrapText="1"/>
      <protection locked="0"/>
    </xf>
    <xf numFmtId="0" fontId="3" fillId="8" borderId="0" xfId="0" applyFont="1" applyFill="1" applyAlignment="1" applyProtection="1">
      <alignment horizontal="left" vertical="top" wrapText="1"/>
      <protection locked="0"/>
    </xf>
    <xf numFmtId="0" fontId="3" fillId="8" borderId="2" xfId="0" applyFont="1" applyFill="1" applyBorder="1" applyAlignment="1" applyProtection="1">
      <alignment horizontal="left" vertical="top" wrapText="1"/>
      <protection locked="0"/>
    </xf>
    <xf numFmtId="0" fontId="3" fillId="8" borderId="9" xfId="0" applyFont="1" applyFill="1" applyBorder="1" applyAlignment="1" applyProtection="1">
      <alignment horizontal="left" vertical="top" wrapText="1"/>
      <protection locked="0"/>
    </xf>
    <xf numFmtId="0" fontId="3" fillId="8" borderId="7" xfId="0" applyFont="1" applyFill="1" applyBorder="1" applyAlignment="1" applyProtection="1">
      <alignment horizontal="left" vertical="top" wrapText="1"/>
      <protection locked="0"/>
    </xf>
    <xf numFmtId="0" fontId="3" fillId="8" borderId="10" xfId="0" applyFont="1" applyFill="1" applyBorder="1" applyAlignment="1" applyProtection="1">
      <alignment horizontal="left" vertical="top" wrapText="1"/>
      <protection locked="0"/>
    </xf>
    <xf numFmtId="0" fontId="3" fillId="3" borderId="13" xfId="0" applyFont="1" applyFill="1" applyBorder="1" applyAlignment="1" applyProtection="1">
      <alignment horizontal="left"/>
      <protection locked="0"/>
    </xf>
    <xf numFmtId="0" fontId="3" fillId="3" borderId="12" xfId="0" applyFont="1" applyFill="1" applyBorder="1" applyAlignment="1" applyProtection="1">
      <alignment horizontal="left"/>
      <protection locked="0"/>
    </xf>
    <xf numFmtId="0" fontId="3" fillId="3" borderId="14" xfId="0" applyFont="1" applyFill="1" applyBorder="1" applyAlignment="1" applyProtection="1">
      <alignment horizontal="left"/>
      <protection locked="0"/>
    </xf>
    <xf numFmtId="0" fontId="63" fillId="4" borderId="0" xfId="0" applyFont="1" applyFill="1" applyBorder="1" applyAlignment="1">
      <alignment horizontal="left" vertical="center" wrapText="1"/>
    </xf>
    <xf numFmtId="0" fontId="64" fillId="0" borderId="0" xfId="0" applyFont="1" applyAlignment="1">
      <alignment wrapText="1"/>
    </xf>
    <xf numFmtId="0" fontId="9" fillId="9" borderId="71"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25" fillId="9" borderId="71" xfId="0" applyFont="1" applyFill="1" applyBorder="1" applyAlignment="1">
      <alignment horizontal="center" vertical="center" wrapText="1"/>
    </xf>
    <xf numFmtId="0" fontId="25" fillId="9" borderId="25" xfId="0" applyFont="1" applyFill="1" applyBorder="1" applyAlignment="1">
      <alignment horizontal="center" vertical="center" wrapText="1"/>
    </xf>
    <xf numFmtId="0" fontId="9" fillId="16" borderId="0" xfId="0" applyFont="1" applyFill="1" applyBorder="1" applyAlignment="1">
      <alignment horizontal="center" vertical="center"/>
    </xf>
    <xf numFmtId="0" fontId="25" fillId="16" borderId="0" xfId="0" applyFont="1" applyFill="1" applyBorder="1" applyAlignment="1">
      <alignment horizontal="center" vertical="center"/>
    </xf>
    <xf numFmtId="0" fontId="43" fillId="14" borderId="13" xfId="0" applyFont="1" applyFill="1" applyBorder="1" applyAlignment="1">
      <alignment horizontal="center"/>
    </xf>
    <xf numFmtId="0" fontId="43" fillId="14" borderId="12" xfId="0" applyFont="1" applyFill="1" applyBorder="1" applyAlignment="1">
      <alignment horizontal="center"/>
    </xf>
    <xf numFmtId="0" fontId="43" fillId="14" borderId="14" xfId="0" applyFont="1" applyFill="1" applyBorder="1" applyAlignment="1">
      <alignment horizontal="center"/>
    </xf>
    <xf numFmtId="0" fontId="16" fillId="8" borderId="33" xfId="0" applyFont="1" applyFill="1" applyBorder="1" applyAlignment="1">
      <alignment vertical="center" wrapText="1"/>
    </xf>
    <xf numFmtId="0" fontId="16" fillId="8" borderId="34" xfId="0" applyFont="1" applyFill="1" applyBorder="1" applyAlignment="1">
      <alignment vertical="center" wrapText="1"/>
    </xf>
    <xf numFmtId="0" fontId="5" fillId="3" borderId="18" xfId="0" applyFont="1" applyFill="1" applyBorder="1" applyAlignment="1">
      <alignment vertical="center" wrapText="1"/>
    </xf>
    <xf numFmtId="0" fontId="5" fillId="3" borderId="19" xfId="0" applyFont="1" applyFill="1" applyBorder="1" applyAlignment="1">
      <alignment vertical="center" wrapText="1"/>
    </xf>
    <xf numFmtId="0" fontId="25" fillId="9" borderId="51" xfId="0" applyFont="1" applyFill="1" applyBorder="1" applyAlignment="1">
      <alignment horizontal="center" vertical="center" wrapText="1"/>
    </xf>
    <xf numFmtId="0" fontId="0" fillId="0" borderId="51" xfId="0" applyBorder="1" applyAlignment="1">
      <alignment horizontal="center" vertical="center" wrapText="1"/>
    </xf>
    <xf numFmtId="0" fontId="25" fillId="9" borderId="54" xfId="0" applyFont="1" applyFill="1" applyBorder="1" applyAlignment="1">
      <alignment horizontal="center" vertical="center" wrapText="1"/>
    </xf>
    <xf numFmtId="0" fontId="0" fillId="0" borderId="55" xfId="0" applyBorder="1" applyAlignment="1">
      <alignment horizontal="center" vertical="center" wrapText="1"/>
    </xf>
    <xf numFmtId="0" fontId="25" fillId="9" borderId="55" xfId="0" applyFont="1" applyFill="1" applyBorder="1" applyAlignment="1">
      <alignment horizontal="center" vertical="center" wrapText="1"/>
    </xf>
    <xf numFmtId="0" fontId="16" fillId="8" borderId="18" xfId="0" applyFont="1" applyFill="1" applyBorder="1" applyAlignment="1">
      <alignment vertical="center" wrapText="1"/>
    </xf>
    <xf numFmtId="0" fontId="16" fillId="8" borderId="19" xfId="0" applyFont="1" applyFill="1" applyBorder="1" applyAlignment="1">
      <alignment vertical="center" wrapText="1"/>
    </xf>
    <xf numFmtId="0" fontId="25" fillId="9" borderId="48" xfId="0" applyFont="1" applyFill="1" applyBorder="1" applyAlignment="1">
      <alignment horizontal="center" vertical="center" wrapText="1"/>
    </xf>
    <xf numFmtId="0" fontId="9" fillId="9" borderId="42" xfId="0" applyFont="1" applyFill="1" applyBorder="1" applyAlignment="1">
      <alignment vertical="center" wrapText="1"/>
    </xf>
    <xf numFmtId="0" fontId="0" fillId="0" borderId="43" xfId="0" applyBorder="1" applyAlignment="1">
      <alignment vertical="center" wrapText="1"/>
    </xf>
    <xf numFmtId="0" fontId="25" fillId="9" borderId="42" xfId="0" applyFont="1" applyFill="1" applyBorder="1" applyAlignment="1">
      <alignment horizontal="center" vertical="center" wrapText="1"/>
    </xf>
    <xf numFmtId="0" fontId="0" fillId="0" borderId="0" xfId="0" applyAlignment="1">
      <alignment horizontal="center" vertical="center" wrapText="1"/>
    </xf>
    <xf numFmtId="0" fontId="25" fillId="9" borderId="56" xfId="0" applyFont="1" applyFill="1" applyBorder="1" applyAlignment="1">
      <alignment horizontal="center" vertical="center" wrapText="1"/>
    </xf>
    <xf numFmtId="0" fontId="0" fillId="0" borderId="2" xfId="0" applyBorder="1" applyAlignment="1">
      <alignment horizontal="center" vertical="center" wrapText="1"/>
    </xf>
    <xf numFmtId="0" fontId="22" fillId="10" borderId="0" xfId="0" applyFont="1" applyFill="1" applyAlignment="1">
      <alignment horizontal="center"/>
    </xf>
    <xf numFmtId="0" fontId="22" fillId="9" borderId="0" xfId="0" applyFont="1" applyFill="1" applyAlignment="1">
      <alignment horizontal="center"/>
    </xf>
    <xf numFmtId="0" fontId="9" fillId="9" borderId="76" xfId="0" applyFont="1" applyFill="1" applyBorder="1" applyAlignment="1">
      <alignment horizontal="center" vertical="center" wrapText="1"/>
    </xf>
    <xf numFmtId="0" fontId="9" fillId="9" borderId="77" xfId="0" applyFont="1" applyFill="1" applyBorder="1" applyAlignment="1">
      <alignment horizontal="center" vertical="center" wrapText="1"/>
    </xf>
    <xf numFmtId="0" fontId="9" fillId="9" borderId="78" xfId="0" applyFont="1" applyFill="1" applyBorder="1" applyAlignment="1">
      <alignment horizontal="center" vertical="center" wrapText="1"/>
    </xf>
    <xf numFmtId="0" fontId="9" fillId="9" borderId="70" xfId="0" applyFont="1" applyFill="1" applyBorder="1" applyAlignment="1">
      <alignment horizontal="center" vertical="center" wrapText="1"/>
    </xf>
    <xf numFmtId="0" fontId="9" fillId="9" borderId="67" xfId="0" applyFont="1" applyFill="1" applyBorder="1" applyAlignment="1">
      <alignment horizontal="center" vertical="center" wrapText="1"/>
    </xf>
  </cellXfs>
  <cellStyles count="5">
    <cellStyle name="Comma" xfId="2" builtinId="3"/>
    <cellStyle name="Input" xfId="1" builtinId="20"/>
    <cellStyle name="Normal" xfId="0" builtinId="0"/>
    <cellStyle name="Normal 2" xfId="3" xr:uid="{FA8F4AC0-7990-944B-B0E8-B7DF2114243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I$85" lockText="1" noThreeD="1"/>
</file>

<file path=xl/ctrlProps/ctrlProp10.xml><?xml version="1.0" encoding="utf-8"?>
<formControlPr xmlns="http://schemas.microsoft.com/office/spreadsheetml/2009/9/main" objectType="CheckBox" fmlaLink="$I$89"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L$90"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L$88"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L$86" lockText="1" noThreeD="1"/>
</file>

<file path=xl/ctrlProps/ctrlProp17.xml><?xml version="1.0" encoding="utf-8"?>
<formControlPr xmlns="http://schemas.microsoft.com/office/spreadsheetml/2009/9/main" objectType="CheckBox" fmlaLink="$L$89" lockText="1" noThreeD="1"/>
</file>

<file path=xl/ctrlProps/ctrlProp18.xml><?xml version="1.0" encoding="utf-8"?>
<formControlPr xmlns="http://schemas.microsoft.com/office/spreadsheetml/2009/9/main" objectType="CheckBox" fmlaLink="$J$86" lockText="1" noThreeD="1"/>
</file>

<file path=xl/ctrlProps/ctrlProp19.xml><?xml version="1.0" encoding="utf-8"?>
<formControlPr xmlns="http://schemas.microsoft.com/office/spreadsheetml/2009/9/main" objectType="CheckBox" fmlaLink="$K$8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J$87" lockText="1" noThreeD="1"/>
</file>

<file path=xl/ctrlProps/ctrlProp21.xml><?xml version="1.0" encoding="utf-8"?>
<formControlPr xmlns="http://schemas.microsoft.com/office/spreadsheetml/2009/9/main" objectType="CheckBox" fmlaLink="$K$87" lockText="1" noThreeD="1"/>
</file>

<file path=xl/ctrlProps/ctrlProp22.xml><?xml version="1.0" encoding="utf-8"?>
<formControlPr xmlns="http://schemas.microsoft.com/office/spreadsheetml/2009/9/main" objectType="CheckBox" fmlaLink="$J$88" lockText="1" noThreeD="1"/>
</file>

<file path=xl/ctrlProps/ctrlProp23.xml><?xml version="1.0" encoding="utf-8"?>
<formControlPr xmlns="http://schemas.microsoft.com/office/spreadsheetml/2009/9/main" objectType="CheckBox" fmlaLink="$K$88" lockText="1" noThreeD="1"/>
</file>

<file path=xl/ctrlProps/ctrlProp24.xml><?xml version="1.0" encoding="utf-8"?>
<formControlPr xmlns="http://schemas.microsoft.com/office/spreadsheetml/2009/9/main" objectType="CheckBox" fmlaLink="$J$89" lockText="1" noThreeD="1"/>
</file>

<file path=xl/ctrlProps/ctrlProp25.xml><?xml version="1.0" encoding="utf-8"?>
<formControlPr xmlns="http://schemas.microsoft.com/office/spreadsheetml/2009/9/main" objectType="CheckBox" fmlaLink="$K$89" lockText="1" noThreeD="1"/>
</file>

<file path=xl/ctrlProps/ctrlProp26.xml><?xml version="1.0" encoding="utf-8"?>
<formControlPr xmlns="http://schemas.microsoft.com/office/spreadsheetml/2009/9/main" objectType="CheckBox" fmlaLink="$J$90" lockText="1" noThreeD="1"/>
</file>

<file path=xl/ctrlProps/ctrlProp27.xml><?xml version="1.0" encoding="utf-8"?>
<formControlPr xmlns="http://schemas.microsoft.com/office/spreadsheetml/2009/9/main" objectType="CheckBox" fmlaLink="$K$90" lockText="1" noThreeD="1"/>
</file>

<file path=xl/ctrlProps/ctrlProp28.xml><?xml version="1.0" encoding="utf-8"?>
<formControlPr xmlns="http://schemas.microsoft.com/office/spreadsheetml/2009/9/main" objectType="CheckBox" fmlaLink="$J$85" lockText="1" noThreeD="1"/>
</file>

<file path=xl/ctrlProps/ctrlProp29.xml><?xml version="1.0" encoding="utf-8"?>
<formControlPr xmlns="http://schemas.microsoft.com/office/spreadsheetml/2009/9/main" objectType="CheckBox" fmlaLink="$C$7" lockText="1" noThreeD="1"/>
</file>

<file path=xl/ctrlProps/ctrlProp3.xml><?xml version="1.0" encoding="utf-8"?>
<formControlPr xmlns="http://schemas.microsoft.com/office/spreadsheetml/2009/9/main" objectType="CheckBox" fmlaLink="$K$85" lockText="1" noThreeD="1"/>
</file>

<file path=xl/ctrlProps/ctrlProp30.xml><?xml version="1.0" encoding="utf-8"?>
<formControlPr xmlns="http://schemas.microsoft.com/office/spreadsheetml/2009/9/main" objectType="CheckBox" fmlaLink="$C$9" lockText="1" noThreeD="1"/>
</file>

<file path=xl/ctrlProps/ctrlProp31.xml><?xml version="1.0" encoding="utf-8"?>
<formControlPr xmlns="http://schemas.microsoft.com/office/spreadsheetml/2009/9/main" objectType="CheckBox" fmlaLink="$C$16" lockText="1" noThreeD="1"/>
</file>

<file path=xl/ctrlProps/ctrlProp32.xml><?xml version="1.0" encoding="utf-8"?>
<formControlPr xmlns="http://schemas.microsoft.com/office/spreadsheetml/2009/9/main" objectType="CheckBox" fmlaLink="C26" lockText="1" noThreeD="1"/>
</file>

<file path=xl/ctrlProps/ctrlProp33.xml><?xml version="1.0" encoding="utf-8"?>
<formControlPr xmlns="http://schemas.microsoft.com/office/spreadsheetml/2009/9/main" objectType="CheckBox" fmlaLink="C28" lockText="1" noThreeD="1"/>
</file>

<file path=xl/ctrlProps/ctrlProp34.xml><?xml version="1.0" encoding="utf-8"?>
<formControlPr xmlns="http://schemas.microsoft.com/office/spreadsheetml/2009/9/main" objectType="CheckBox" fmlaLink="C32" lockText="1" noThreeD="1"/>
</file>

<file path=xl/ctrlProps/ctrlProp35.xml><?xml version="1.0" encoding="utf-8"?>
<formControlPr xmlns="http://schemas.microsoft.com/office/spreadsheetml/2009/9/main" objectType="CheckBox" fmlaLink="C34" lockText="1" noThreeD="1"/>
</file>

<file path=xl/ctrlProps/ctrlProp36.xml><?xml version="1.0" encoding="utf-8"?>
<formControlPr xmlns="http://schemas.microsoft.com/office/spreadsheetml/2009/9/main" objectType="CheckBox" fmlaLink="C36" lockText="1" noThreeD="1"/>
</file>

<file path=xl/ctrlProps/ctrlProp37.xml><?xml version="1.0" encoding="utf-8"?>
<formControlPr xmlns="http://schemas.microsoft.com/office/spreadsheetml/2009/9/main" objectType="CheckBox" fmlaLink="C38" lockText="1" noThreeD="1"/>
</file>

<file path=xl/ctrlProps/ctrlProp38.xml><?xml version="1.0" encoding="utf-8"?>
<formControlPr xmlns="http://schemas.microsoft.com/office/spreadsheetml/2009/9/main" objectType="CheckBox" fmlaLink="C40" lockText="1" noThreeD="1"/>
</file>

<file path=xl/ctrlProps/ctrlProp39.xml><?xml version="1.0" encoding="utf-8"?>
<formControlPr xmlns="http://schemas.microsoft.com/office/spreadsheetml/2009/9/main" objectType="CheckBox" fmlaLink="C42" lockText="1" noThreeD="1"/>
</file>

<file path=xl/ctrlProps/ctrlProp4.xml><?xml version="1.0" encoding="utf-8"?>
<formControlPr xmlns="http://schemas.microsoft.com/office/spreadsheetml/2009/9/main" objectType="CheckBox" fmlaLink="$L$85" lockText="1" noThreeD="1"/>
</file>

<file path=xl/ctrlProps/ctrlProp40.xml><?xml version="1.0" encoding="utf-8"?>
<formControlPr xmlns="http://schemas.microsoft.com/office/spreadsheetml/2009/9/main" objectType="CheckBox" fmlaLink="C48" lockText="1" noThreeD="1"/>
</file>

<file path=xl/ctrlProps/ctrlProp41.xml><?xml version="1.0" encoding="utf-8"?>
<formControlPr xmlns="http://schemas.microsoft.com/office/spreadsheetml/2009/9/main" objectType="CheckBox" fmlaLink="C50" lockText="1" noThreeD="1"/>
</file>

<file path=xl/ctrlProps/ctrlProp42.xml><?xml version="1.0" encoding="utf-8"?>
<formControlPr xmlns="http://schemas.microsoft.com/office/spreadsheetml/2009/9/main" objectType="CheckBox" fmlaLink="C54" lockText="1" noThreeD="1"/>
</file>

<file path=xl/ctrlProps/ctrlProp43.xml><?xml version="1.0" encoding="utf-8"?>
<formControlPr xmlns="http://schemas.microsoft.com/office/spreadsheetml/2009/9/main" objectType="CheckBox" fmlaLink="C56" lockText="1" noThreeD="1"/>
</file>

<file path=xl/ctrlProps/ctrlProp44.xml><?xml version="1.0" encoding="utf-8"?>
<formControlPr xmlns="http://schemas.microsoft.com/office/spreadsheetml/2009/9/main" objectType="CheckBox" fmlaLink="C58" lockText="1" noThreeD="1"/>
</file>

<file path=xl/ctrlProps/ctrlProp45.xml><?xml version="1.0" encoding="utf-8"?>
<formControlPr xmlns="http://schemas.microsoft.com/office/spreadsheetml/2009/9/main" objectType="CheckBox" fmlaLink="C60" lockText="1" noThreeD="1"/>
</file>

<file path=xl/ctrlProps/ctrlProp46.xml><?xml version="1.0" encoding="utf-8"?>
<formControlPr xmlns="http://schemas.microsoft.com/office/spreadsheetml/2009/9/main" objectType="CheckBox" fmlaLink="C62" lockText="1" noThreeD="1"/>
</file>

<file path=xl/ctrlProps/ctrlProp47.xml><?xml version="1.0" encoding="utf-8"?>
<formControlPr xmlns="http://schemas.microsoft.com/office/spreadsheetml/2009/9/main" objectType="CheckBox" fmlaLink="C64" lockText="1" noThreeD="1"/>
</file>

<file path=xl/ctrlProps/ctrlProp48.xml><?xml version="1.0" encoding="utf-8"?>
<formControlPr xmlns="http://schemas.microsoft.com/office/spreadsheetml/2009/9/main" objectType="CheckBox" fmlaLink="C52" lockText="1" noThreeD="1"/>
</file>

<file path=xl/ctrlProps/ctrlProp49.xml><?xml version="1.0" encoding="utf-8"?>
<formControlPr xmlns="http://schemas.microsoft.com/office/spreadsheetml/2009/9/main" objectType="CheckBox" fmlaLink="C30" lockText="1" noThreeD="1"/>
</file>

<file path=xl/ctrlProps/ctrlProp5.xml><?xml version="1.0" encoding="utf-8"?>
<formControlPr xmlns="http://schemas.microsoft.com/office/spreadsheetml/2009/9/main" objectType="CheckBox" fmlaLink="$I$87" lockText="1" noThreeD="1"/>
</file>

<file path=xl/ctrlProps/ctrlProp6.xml><?xml version="1.0" encoding="utf-8"?>
<formControlPr xmlns="http://schemas.microsoft.com/office/spreadsheetml/2009/9/main" objectType="CheckBox" fmlaLink="$L$87" lockText="1" noThreeD="1"/>
</file>

<file path=xl/ctrlProps/ctrlProp7.xml><?xml version="1.0" encoding="utf-8"?>
<formControlPr xmlns="http://schemas.microsoft.com/office/spreadsheetml/2009/9/main" objectType="CheckBox" fmlaLink="$I$86" lockText="1" noThreeD="1"/>
</file>

<file path=xl/ctrlProps/ctrlProp8.xml><?xml version="1.0" encoding="utf-8"?>
<formControlPr xmlns="http://schemas.microsoft.com/office/spreadsheetml/2009/9/main" objectType="CheckBox" fmlaLink="$I$88" lockText="1" noThreeD="1"/>
</file>

<file path=xl/ctrlProps/ctrlProp9.xml><?xml version="1.0" encoding="utf-8"?>
<formControlPr xmlns="http://schemas.microsoft.com/office/spreadsheetml/2009/9/main" objectType="CheckBox" fmlaLink="$I$9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6</xdr:row>
      <xdr:rowOff>0</xdr:rowOff>
    </xdr:from>
    <xdr:to>
      <xdr:col>20</xdr:col>
      <xdr:colOff>304800</xdr:colOff>
      <xdr:row>7</xdr:row>
      <xdr:rowOff>114300</xdr:rowOff>
    </xdr:to>
    <xdr:sp macro="" textlink="">
      <xdr:nvSpPr>
        <xdr:cNvPr id="2" name="AutoShape 2" descr="Home">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15430500"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296335</xdr:colOff>
      <xdr:row>0</xdr:row>
      <xdr:rowOff>84668</xdr:rowOff>
    </xdr:from>
    <xdr:to>
      <xdr:col>4</xdr:col>
      <xdr:colOff>713846</xdr:colOff>
      <xdr:row>5</xdr:row>
      <xdr:rowOff>28752</xdr:rowOff>
    </xdr:to>
    <xdr:pic>
      <xdr:nvPicPr>
        <xdr:cNvPr id="3" name="Picture 2" descr="Better Healthcare Technology Foundation">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335" y="84668"/>
          <a:ext cx="2838449" cy="896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36820</xdr:colOff>
      <xdr:row>64</xdr:row>
      <xdr:rowOff>129883</xdr:rowOff>
    </xdr:from>
    <xdr:to>
      <xdr:col>9</xdr:col>
      <xdr:colOff>169897</xdr:colOff>
      <xdr:row>89</xdr:row>
      <xdr:rowOff>66611</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301403" y="12565300"/>
          <a:ext cx="5599899" cy="4694465"/>
        </a:xfrm>
        <a:prstGeom prst="rect">
          <a:avLst/>
        </a:prstGeom>
        <a:solidFill>
          <a:schemeClr val="accent2">
            <a:lumMod val="20000"/>
            <a:lumOff val="80000"/>
            <a:alpha val="62000"/>
          </a:schemeClr>
        </a:solidFill>
      </xdr:spPr>
    </xdr:pic>
    <xdr:clientData/>
  </xdr:twoCellAnchor>
  <xdr:twoCellAnchor>
    <xdr:from>
      <xdr:col>9</xdr:col>
      <xdr:colOff>324696</xdr:colOff>
      <xdr:row>64</xdr:row>
      <xdr:rowOff>127000</xdr:rowOff>
    </xdr:from>
    <xdr:to>
      <xdr:col>9</xdr:col>
      <xdr:colOff>560915</xdr:colOff>
      <xdr:row>77</xdr:row>
      <xdr:rowOff>74083</xdr:rowOff>
    </xdr:to>
    <xdr:sp macro="" textlink="">
      <xdr:nvSpPr>
        <xdr:cNvPr id="5" name="Right Brace 4">
          <a:extLst>
            <a:ext uri="{FF2B5EF4-FFF2-40B4-BE49-F238E27FC236}">
              <a16:creationId xmlns:a16="http://schemas.microsoft.com/office/drawing/2014/main" id="{00000000-0008-0000-0200-000005000000}"/>
            </a:ext>
          </a:extLst>
        </xdr:cNvPr>
        <xdr:cNvSpPr/>
      </xdr:nvSpPr>
      <xdr:spPr>
        <a:xfrm>
          <a:off x="6060863" y="12752917"/>
          <a:ext cx="236219" cy="2423583"/>
        </a:xfrm>
        <a:prstGeom prst="rightBrace">
          <a:avLst/>
        </a:prstGeom>
        <a:ln w="158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9</xdr:col>
      <xdr:colOff>339512</xdr:colOff>
      <xdr:row>77</xdr:row>
      <xdr:rowOff>152400</xdr:rowOff>
    </xdr:from>
    <xdr:to>
      <xdr:col>9</xdr:col>
      <xdr:colOff>603249</xdr:colOff>
      <xdr:row>89</xdr:row>
      <xdr:rowOff>42333</xdr:rowOff>
    </xdr:to>
    <xdr:sp macro="" textlink="">
      <xdr:nvSpPr>
        <xdr:cNvPr id="6" name="Right Brace 5">
          <a:extLst>
            <a:ext uri="{FF2B5EF4-FFF2-40B4-BE49-F238E27FC236}">
              <a16:creationId xmlns:a16="http://schemas.microsoft.com/office/drawing/2014/main" id="{00000000-0008-0000-0200-000006000000}"/>
            </a:ext>
          </a:extLst>
        </xdr:cNvPr>
        <xdr:cNvSpPr/>
      </xdr:nvSpPr>
      <xdr:spPr>
        <a:xfrm>
          <a:off x="6075679" y="15254817"/>
          <a:ext cx="263737" cy="2175933"/>
        </a:xfrm>
        <a:prstGeom prst="rightBrace">
          <a:avLst/>
        </a:prstGeom>
        <a:ln w="158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oneCellAnchor>
    <xdr:from>
      <xdr:col>9</xdr:col>
      <xdr:colOff>677335</xdr:colOff>
      <xdr:row>67</xdr:row>
      <xdr:rowOff>42335</xdr:rowOff>
    </xdr:from>
    <xdr:ext cx="2444750" cy="1470146"/>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6413502" y="13239752"/>
          <a:ext cx="2444750" cy="1470146"/>
        </a:xfrm>
        <a:prstGeom prst="rect">
          <a:avLst/>
        </a:prstGeom>
        <a:solidFill>
          <a:schemeClr val="accent5">
            <a:lumMod val="20000"/>
            <a:lumOff val="80000"/>
            <a:alpha val="58000"/>
          </a:schemeClr>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a:t>BLUE</a:t>
          </a:r>
          <a:r>
            <a:rPr lang="en-AU" sz="1100" b="1" baseline="0"/>
            <a:t> section</a:t>
          </a:r>
          <a:endParaRPr lang="en-AU" sz="1100" b="1"/>
        </a:p>
        <a:p>
          <a:r>
            <a:rPr lang="en-AU" sz="1100"/>
            <a:t>Activities</a:t>
          </a:r>
          <a:r>
            <a:rPr lang="en-AU" sz="1100" baseline="0"/>
            <a:t> relating to EBRT and brachytherapy.  Average time is requested on a per 'case' basis as well as the total volume of cases for 2020.  Some activities are only performed on a subset of cases, there is a 'frequency' column to quantify these activities</a:t>
          </a:r>
          <a:endParaRPr lang="en-AU" sz="1100"/>
        </a:p>
      </xdr:txBody>
    </xdr:sp>
    <xdr:clientData/>
  </xdr:oneCellAnchor>
  <xdr:oneCellAnchor>
    <xdr:from>
      <xdr:col>9</xdr:col>
      <xdr:colOff>677335</xdr:colOff>
      <xdr:row>78</xdr:row>
      <xdr:rowOff>141818</xdr:rowOff>
    </xdr:from>
    <xdr:ext cx="2444750" cy="1814599"/>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6413502" y="15434735"/>
          <a:ext cx="2444750" cy="181459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1"/>
            <a:t>GREEN section</a:t>
          </a:r>
        </a:p>
        <a:p>
          <a:r>
            <a:rPr lang="en-AU" sz="1100"/>
            <a:t>Activities</a:t>
          </a:r>
          <a:r>
            <a:rPr lang="en-AU" sz="1100" baseline="0"/>
            <a:t> that relate to the quality assurance of your centre's eqiupment.  Average time is requested per item of equipment, the survey allows for different QA processes at a range of duration intervals, thus each item of equipment may have time recorded for daily, fortnightly, monthly and annual processes</a:t>
          </a:r>
          <a:endParaRPr lang="en-AU" sz="1100"/>
        </a:p>
      </xdr:txBody>
    </xdr:sp>
    <xdr:clientData/>
  </xdr:oneCellAnchor>
  <xdr:oneCellAnchor>
    <xdr:from>
      <xdr:col>1</xdr:col>
      <xdr:colOff>211673</xdr:colOff>
      <xdr:row>61</xdr:row>
      <xdr:rowOff>116414</xdr:rowOff>
    </xdr:from>
    <xdr:ext cx="2169579" cy="436786"/>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476256" y="11980331"/>
          <a:ext cx="2169579" cy="436786"/>
        </a:xfrm>
        <a:prstGeom prst="rect">
          <a:avLst/>
        </a:prstGeom>
        <a:solidFill>
          <a:schemeClr val="accent2">
            <a:lumMod val="20000"/>
            <a:lumOff val="80000"/>
            <a:alpha val="31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AU" sz="1100"/>
            <a:t>Total</a:t>
          </a:r>
          <a:r>
            <a:rPr lang="en-AU" sz="1100" baseline="0"/>
            <a:t> c</a:t>
          </a:r>
          <a:r>
            <a:rPr lang="en-AU" sz="1100"/>
            <a:t>ase</a:t>
          </a:r>
          <a:r>
            <a:rPr lang="en-AU" sz="1100" baseline="0"/>
            <a:t> volumes for 2020</a:t>
          </a:r>
        </a:p>
        <a:p>
          <a:pPr algn="ctr"/>
          <a:endParaRPr lang="en-AU" sz="1100"/>
        </a:p>
      </xdr:txBody>
    </xdr:sp>
    <xdr:clientData/>
  </xdr:oneCellAnchor>
  <xdr:twoCellAnchor>
    <xdr:from>
      <xdr:col>7</xdr:col>
      <xdr:colOff>514352</xdr:colOff>
      <xdr:row>63</xdr:row>
      <xdr:rowOff>176433</xdr:rowOff>
    </xdr:from>
    <xdr:to>
      <xdr:col>7</xdr:col>
      <xdr:colOff>517531</xdr:colOff>
      <xdr:row>66</xdr:row>
      <xdr:rowOff>129113</xdr:rowOff>
    </xdr:to>
    <xdr:cxnSp macro="">
      <xdr:nvCxnSpPr>
        <xdr:cNvPr id="13" name="Straight Arrow Connector 12">
          <a:extLst>
            <a:ext uri="{FF2B5EF4-FFF2-40B4-BE49-F238E27FC236}">
              <a16:creationId xmlns:a16="http://schemas.microsoft.com/office/drawing/2014/main" id="{00000000-0008-0000-0200-00000D000000}"/>
            </a:ext>
          </a:extLst>
        </xdr:cNvPr>
        <xdr:cNvCxnSpPr>
          <a:stCxn id="43" idx="2"/>
          <a:endCxn id="28" idx="0"/>
        </xdr:cNvCxnSpPr>
      </xdr:nvCxnSpPr>
      <xdr:spPr>
        <a:xfrm flipH="1">
          <a:off x="4811185" y="12421350"/>
          <a:ext cx="3179" cy="524180"/>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127001</xdr:colOff>
      <xdr:row>53</xdr:row>
      <xdr:rowOff>8466</xdr:rowOff>
    </xdr:from>
    <xdr:to>
      <xdr:col>8</xdr:col>
      <xdr:colOff>285751</xdr:colOff>
      <xdr:row>60</xdr:row>
      <xdr:rowOff>169335</xdr:rowOff>
    </xdr:to>
    <xdr:grpSp>
      <xdr:nvGrpSpPr>
        <xdr:cNvPr id="39" name="Group 38">
          <a:extLst>
            <a:ext uri="{FF2B5EF4-FFF2-40B4-BE49-F238E27FC236}">
              <a16:creationId xmlns:a16="http://schemas.microsoft.com/office/drawing/2014/main" id="{00000000-0008-0000-0200-000027000000}"/>
            </a:ext>
          </a:extLst>
        </xdr:cNvPr>
        <xdr:cNvGrpSpPr/>
      </xdr:nvGrpSpPr>
      <xdr:grpSpPr>
        <a:xfrm>
          <a:off x="867834" y="9253008"/>
          <a:ext cx="4762500" cy="1420286"/>
          <a:chOff x="1524001" y="10644715"/>
          <a:chExt cx="4476750" cy="1494369"/>
        </a:xfrm>
        <a:solidFill>
          <a:schemeClr val="accent2">
            <a:lumMod val="20000"/>
            <a:lumOff val="80000"/>
            <a:alpha val="31000"/>
          </a:schemeClr>
        </a:solidFill>
      </xdr:grpSpPr>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1524001" y="10644715"/>
            <a:ext cx="2190749" cy="1470146"/>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AU" sz="1100" baseline="0"/>
              <a:t>Average time per case (including all fractions) - E.g. if case one takes 10 minutes, delivered through a single fraction and case two takes 15 minutes delivered through three fractions (i.e. 5 mins per fraction).  </a:t>
            </a:r>
            <a:r>
              <a:rPr lang="en-AU" sz="1100" b="1" baseline="0"/>
              <a:t>The average per case is 12.5 minutes.</a:t>
            </a:r>
            <a:endParaRPr lang="en-AU" sz="1100" b="1"/>
          </a:p>
        </xdr:txBody>
      </xdr:sp>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3659717" y="10644715"/>
            <a:ext cx="2341034" cy="1494368"/>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en-AU" sz="1100" baseline="0"/>
              <a:t>Frequency ranges between 1-100% according to the proportion of cases where this activity is undertaken.  i.e.  If an activity is performed in all cases then frequency will be 100% (irrespective of if the activity is performed on part or all of the fractions of that case)</a:t>
            </a:r>
            <a:endParaRPr lang="en-AU" sz="1100" b="1"/>
          </a:p>
        </xdr:txBody>
      </xdr:sp>
      <xdr:sp macro="" textlink="">
        <xdr:nvSpPr>
          <xdr:cNvPr id="25" name="Rectangle 24">
            <a:extLst>
              <a:ext uri="{FF2B5EF4-FFF2-40B4-BE49-F238E27FC236}">
                <a16:creationId xmlns:a16="http://schemas.microsoft.com/office/drawing/2014/main" id="{00000000-0008-0000-0200-000019000000}"/>
              </a:ext>
            </a:extLst>
          </xdr:cNvPr>
          <xdr:cNvSpPr/>
        </xdr:nvSpPr>
        <xdr:spPr>
          <a:xfrm>
            <a:off x="1555751" y="10689168"/>
            <a:ext cx="4413249" cy="1449916"/>
          </a:xfrm>
          <a:prstGeom prst="rect">
            <a:avLst/>
          </a:prstGeom>
          <a:grpFill/>
          <a:ln>
            <a:solidFill>
              <a:srgbClr val="FF00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AU" sz="1100"/>
          </a:p>
        </xdr:txBody>
      </xdr:sp>
    </xdr:grpSp>
    <xdr:clientData/>
  </xdr:twoCellAnchor>
  <xdr:twoCellAnchor>
    <xdr:from>
      <xdr:col>3</xdr:col>
      <xdr:colOff>427568</xdr:colOff>
      <xdr:row>66</xdr:row>
      <xdr:rowOff>148166</xdr:rowOff>
    </xdr:from>
    <xdr:to>
      <xdr:col>7</xdr:col>
      <xdr:colOff>21167</xdr:colOff>
      <xdr:row>77</xdr:row>
      <xdr:rowOff>105833</xdr:rowOff>
    </xdr:to>
    <xdr:sp macro="" textlink="">
      <xdr:nvSpPr>
        <xdr:cNvPr id="26" name="Rectangle 25">
          <a:extLst>
            <a:ext uri="{FF2B5EF4-FFF2-40B4-BE49-F238E27FC236}">
              <a16:creationId xmlns:a16="http://schemas.microsoft.com/office/drawing/2014/main" id="{00000000-0008-0000-0200-00001A000000}"/>
            </a:ext>
          </a:extLst>
        </xdr:cNvPr>
        <xdr:cNvSpPr/>
      </xdr:nvSpPr>
      <xdr:spPr>
        <a:xfrm>
          <a:off x="1845735" y="13155083"/>
          <a:ext cx="2472265" cy="2053167"/>
        </a:xfrm>
        <a:prstGeom prst="rect">
          <a:avLst/>
        </a:prstGeom>
        <a:solidFill>
          <a:schemeClr val="accent2">
            <a:lumMod val="20000"/>
            <a:lumOff val="80000"/>
            <a:alpha val="62000"/>
          </a:schemeClr>
        </a:solidFill>
        <a:ln w="31750">
          <a:solidFill>
            <a:srgbClr val="FF0000"/>
          </a:solidFill>
          <a:prstDash val="sys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706970</xdr:colOff>
      <xdr:row>66</xdr:row>
      <xdr:rowOff>158750</xdr:rowOff>
    </xdr:from>
    <xdr:to>
      <xdr:col>3</xdr:col>
      <xdr:colOff>296335</xdr:colOff>
      <xdr:row>77</xdr:row>
      <xdr:rowOff>99483</xdr:rowOff>
    </xdr:to>
    <xdr:sp macro="" textlink="">
      <xdr:nvSpPr>
        <xdr:cNvPr id="27" name="Rectangle 26">
          <a:extLst>
            <a:ext uri="{FF2B5EF4-FFF2-40B4-BE49-F238E27FC236}">
              <a16:creationId xmlns:a16="http://schemas.microsoft.com/office/drawing/2014/main" id="{00000000-0008-0000-0200-00001B000000}"/>
            </a:ext>
          </a:extLst>
        </xdr:cNvPr>
        <xdr:cNvSpPr/>
      </xdr:nvSpPr>
      <xdr:spPr>
        <a:xfrm>
          <a:off x="1405470" y="12975167"/>
          <a:ext cx="309032" cy="2036233"/>
        </a:xfrm>
        <a:prstGeom prst="rect">
          <a:avLst/>
        </a:prstGeom>
        <a:solidFill>
          <a:schemeClr val="accent2">
            <a:lumMod val="20000"/>
            <a:lumOff val="80000"/>
            <a:alpha val="62000"/>
          </a:schemeClr>
        </a:solidFill>
        <a:ln w="31750">
          <a:solidFill>
            <a:srgbClr val="FF0000"/>
          </a:solidFill>
          <a:prstDash val="sys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361953</xdr:colOff>
      <xdr:row>66</xdr:row>
      <xdr:rowOff>129113</xdr:rowOff>
    </xdr:from>
    <xdr:to>
      <xdr:col>7</xdr:col>
      <xdr:colOff>666750</xdr:colOff>
      <xdr:row>70</xdr:row>
      <xdr:rowOff>148166</xdr:rowOff>
    </xdr:to>
    <xdr:sp macro="" textlink="">
      <xdr:nvSpPr>
        <xdr:cNvPr id="28" name="Rectangle 27">
          <a:extLst>
            <a:ext uri="{FF2B5EF4-FFF2-40B4-BE49-F238E27FC236}">
              <a16:creationId xmlns:a16="http://schemas.microsoft.com/office/drawing/2014/main" id="{00000000-0008-0000-0200-00001C000000}"/>
            </a:ext>
          </a:extLst>
        </xdr:cNvPr>
        <xdr:cNvSpPr/>
      </xdr:nvSpPr>
      <xdr:spPr>
        <a:xfrm>
          <a:off x="4658786" y="12945530"/>
          <a:ext cx="304797" cy="781053"/>
        </a:xfrm>
        <a:prstGeom prst="rect">
          <a:avLst/>
        </a:prstGeom>
        <a:solidFill>
          <a:schemeClr val="accent2">
            <a:lumMod val="20000"/>
            <a:lumOff val="80000"/>
            <a:alpha val="62000"/>
          </a:schemeClr>
        </a:solidFill>
        <a:ln w="31750">
          <a:solidFill>
            <a:srgbClr val="FF0000"/>
          </a:solidFill>
          <a:prstDash val="sys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206376</xdr:colOff>
      <xdr:row>60</xdr:row>
      <xdr:rowOff>169335</xdr:rowOff>
    </xdr:from>
    <xdr:to>
      <xdr:col>5</xdr:col>
      <xdr:colOff>224368</xdr:colOff>
      <xdr:row>66</xdr:row>
      <xdr:rowOff>148166</xdr:rowOff>
    </xdr:to>
    <xdr:cxnSp macro="">
      <xdr:nvCxnSpPr>
        <xdr:cNvPr id="32" name="Straight Arrow Connector 31">
          <a:extLst>
            <a:ext uri="{FF2B5EF4-FFF2-40B4-BE49-F238E27FC236}">
              <a16:creationId xmlns:a16="http://schemas.microsoft.com/office/drawing/2014/main" id="{00000000-0008-0000-0200-000020000000}"/>
            </a:ext>
          </a:extLst>
        </xdr:cNvPr>
        <xdr:cNvCxnSpPr>
          <a:stCxn id="25" idx="2"/>
          <a:endCxn id="26" idx="0"/>
        </xdr:cNvCxnSpPr>
      </xdr:nvCxnSpPr>
      <xdr:spPr>
        <a:xfrm>
          <a:off x="3063876" y="11842752"/>
          <a:ext cx="17992" cy="1121831"/>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152407</xdr:colOff>
      <xdr:row>61</xdr:row>
      <xdr:rowOff>120647</xdr:rowOff>
    </xdr:from>
    <xdr:ext cx="2169579" cy="436786"/>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3729574" y="11984564"/>
          <a:ext cx="2169579" cy="436786"/>
        </a:xfrm>
        <a:prstGeom prst="rect">
          <a:avLst/>
        </a:prstGeom>
        <a:solidFill>
          <a:schemeClr val="accent2">
            <a:lumMod val="20000"/>
            <a:lumOff val="80000"/>
            <a:alpha val="31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AU" sz="1100"/>
            <a:t>Please select</a:t>
          </a:r>
          <a:r>
            <a:rPr lang="en-AU" sz="1100" baseline="0"/>
            <a:t> your patient QA technique from the drop down</a:t>
          </a:r>
          <a:endParaRPr lang="en-AU" sz="1100"/>
        </a:p>
      </xdr:txBody>
    </xdr:sp>
    <xdr:clientData/>
  </xdr:oneCellAnchor>
  <xdr:twoCellAnchor>
    <xdr:from>
      <xdr:col>3</xdr:col>
      <xdr:colOff>141819</xdr:colOff>
      <xdr:row>63</xdr:row>
      <xdr:rowOff>172200</xdr:rowOff>
    </xdr:from>
    <xdr:to>
      <xdr:col>3</xdr:col>
      <xdr:colOff>142879</xdr:colOff>
      <xdr:row>66</xdr:row>
      <xdr:rowOff>158750</xdr:rowOff>
    </xdr:to>
    <xdr:cxnSp macro="">
      <xdr:nvCxnSpPr>
        <xdr:cNvPr id="48" name="Straight Arrow Connector 47">
          <a:extLst>
            <a:ext uri="{FF2B5EF4-FFF2-40B4-BE49-F238E27FC236}">
              <a16:creationId xmlns:a16="http://schemas.microsoft.com/office/drawing/2014/main" id="{00000000-0008-0000-0200-000030000000}"/>
            </a:ext>
          </a:extLst>
        </xdr:cNvPr>
        <xdr:cNvCxnSpPr>
          <a:stCxn id="11" idx="2"/>
          <a:endCxn id="27" idx="0"/>
        </xdr:cNvCxnSpPr>
      </xdr:nvCxnSpPr>
      <xdr:spPr>
        <a:xfrm flipH="1">
          <a:off x="1559986" y="12417117"/>
          <a:ext cx="1060" cy="558050"/>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389468</xdr:colOff>
      <xdr:row>79</xdr:row>
      <xdr:rowOff>110067</xdr:rowOff>
    </xdr:from>
    <xdr:to>
      <xdr:col>5</xdr:col>
      <xdr:colOff>222250</xdr:colOff>
      <xdr:row>88</xdr:row>
      <xdr:rowOff>52917</xdr:rowOff>
    </xdr:to>
    <xdr:sp macro="" textlink="">
      <xdr:nvSpPr>
        <xdr:cNvPr id="53" name="Rectangle 52">
          <a:extLst>
            <a:ext uri="{FF2B5EF4-FFF2-40B4-BE49-F238E27FC236}">
              <a16:creationId xmlns:a16="http://schemas.microsoft.com/office/drawing/2014/main" id="{00000000-0008-0000-0200-000035000000}"/>
            </a:ext>
          </a:extLst>
        </xdr:cNvPr>
        <xdr:cNvSpPr/>
      </xdr:nvSpPr>
      <xdr:spPr>
        <a:xfrm>
          <a:off x="1807635" y="15593484"/>
          <a:ext cx="1272115" cy="1657350"/>
        </a:xfrm>
        <a:prstGeom prst="rect">
          <a:avLst/>
        </a:prstGeom>
        <a:solidFill>
          <a:schemeClr val="accent2">
            <a:lumMod val="20000"/>
            <a:lumOff val="80000"/>
            <a:alpha val="62000"/>
          </a:schemeClr>
        </a:solidFill>
        <a:ln w="31750">
          <a:solidFill>
            <a:srgbClr val="FF0000"/>
          </a:solidFill>
          <a:prstDash val="sys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AU" sz="1100"/>
        </a:p>
      </xdr:txBody>
    </xdr:sp>
    <xdr:clientData/>
  </xdr:twoCellAnchor>
  <xdr:oneCellAnchor>
    <xdr:from>
      <xdr:col>2</xdr:col>
      <xdr:colOff>527847</xdr:colOff>
      <xdr:row>96</xdr:row>
      <xdr:rowOff>51858</xdr:rowOff>
    </xdr:from>
    <xdr:ext cx="2984496" cy="1642373"/>
    <xdr:sp macro="" textlink="">
      <xdr:nvSpPr>
        <xdr:cNvPr id="54" name="TextBox 53">
          <a:extLst>
            <a:ext uri="{FF2B5EF4-FFF2-40B4-BE49-F238E27FC236}">
              <a16:creationId xmlns:a16="http://schemas.microsoft.com/office/drawing/2014/main" id="{00000000-0008-0000-0200-000036000000}"/>
            </a:ext>
          </a:extLst>
        </xdr:cNvPr>
        <xdr:cNvSpPr txBox="1"/>
      </xdr:nvSpPr>
      <xdr:spPr>
        <a:xfrm>
          <a:off x="1226347" y="18773775"/>
          <a:ext cx="2984496" cy="1642373"/>
        </a:xfrm>
        <a:prstGeom prst="rect">
          <a:avLst/>
        </a:prstGeom>
        <a:solidFill>
          <a:schemeClr val="accent2">
            <a:lumMod val="20000"/>
            <a:lumOff val="80000"/>
            <a:alpha val="31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baseline="0"/>
            <a:t>Average time is requested per item of equipment, at a range of duration intervals, daily processes should be recorded in total minutes per day, annual processes should be recorded in total minutes per year and so on.  </a:t>
          </a:r>
        </a:p>
        <a:p>
          <a:endParaRPr lang="en-AU" sz="1100" baseline="0"/>
        </a:p>
        <a:p>
          <a:r>
            <a:rPr lang="en-AU" sz="1100" b="1" baseline="0"/>
            <a:t>Please enter Actual time wherever possible and estimated anticipated time where equipment has not been in operation for the whole of 2020</a:t>
          </a:r>
        </a:p>
      </xdr:txBody>
    </xdr:sp>
    <xdr:clientData/>
  </xdr:oneCellAnchor>
  <xdr:twoCellAnchor>
    <xdr:from>
      <xdr:col>4</xdr:col>
      <xdr:colOff>305860</xdr:colOff>
      <xdr:row>88</xdr:row>
      <xdr:rowOff>52917</xdr:rowOff>
    </xdr:from>
    <xdr:to>
      <xdr:col>4</xdr:col>
      <xdr:colOff>580762</xdr:colOff>
      <xdr:row>96</xdr:row>
      <xdr:rowOff>51858</xdr:rowOff>
    </xdr:to>
    <xdr:cxnSp macro="">
      <xdr:nvCxnSpPr>
        <xdr:cNvPr id="55" name="Straight Arrow Connector 54">
          <a:extLst>
            <a:ext uri="{FF2B5EF4-FFF2-40B4-BE49-F238E27FC236}">
              <a16:creationId xmlns:a16="http://schemas.microsoft.com/office/drawing/2014/main" id="{00000000-0008-0000-0200-000037000000}"/>
            </a:ext>
          </a:extLst>
        </xdr:cNvPr>
        <xdr:cNvCxnSpPr>
          <a:stCxn id="54" idx="0"/>
          <a:endCxn id="53" idx="2"/>
        </xdr:cNvCxnSpPr>
      </xdr:nvCxnSpPr>
      <xdr:spPr>
        <a:xfrm flipH="1" flipV="1">
          <a:off x="2443693" y="17250834"/>
          <a:ext cx="274902" cy="1522941"/>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6</xdr:colOff>
      <xdr:row>89</xdr:row>
      <xdr:rowOff>147681</xdr:rowOff>
    </xdr:from>
    <xdr:ext cx="1661577" cy="953466"/>
    <xdr:sp macro="" textlink="">
      <xdr:nvSpPr>
        <xdr:cNvPr id="59" name="TextBox 58">
          <a:extLst>
            <a:ext uri="{FF2B5EF4-FFF2-40B4-BE49-F238E27FC236}">
              <a16:creationId xmlns:a16="http://schemas.microsoft.com/office/drawing/2014/main" id="{00000000-0008-0000-0200-00003B000000}"/>
            </a:ext>
          </a:extLst>
        </xdr:cNvPr>
        <xdr:cNvSpPr txBox="1"/>
      </xdr:nvSpPr>
      <xdr:spPr>
        <a:xfrm>
          <a:off x="690569" y="17530806"/>
          <a:ext cx="1661577" cy="953466"/>
        </a:xfrm>
        <a:prstGeom prst="rect">
          <a:avLst/>
        </a:prstGeom>
        <a:solidFill>
          <a:schemeClr val="accent2">
            <a:lumMod val="20000"/>
            <a:lumOff val="80000"/>
            <a:alpha val="31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AU" sz="1100" baseline="0"/>
            <a:t>Closing equipment unit counts as at 31st December 2020.  Please do not enter fractions of equipment</a:t>
          </a:r>
          <a:endParaRPr lang="en-AU" sz="1100"/>
        </a:p>
      </xdr:txBody>
    </xdr:sp>
    <xdr:clientData/>
  </xdr:oneCellAnchor>
  <xdr:twoCellAnchor>
    <xdr:from>
      <xdr:col>2</xdr:col>
      <xdr:colOff>690036</xdr:colOff>
      <xdr:row>79</xdr:row>
      <xdr:rowOff>129113</xdr:rowOff>
    </xdr:from>
    <xdr:to>
      <xdr:col>3</xdr:col>
      <xdr:colOff>275166</xdr:colOff>
      <xdr:row>88</xdr:row>
      <xdr:rowOff>31750</xdr:rowOff>
    </xdr:to>
    <xdr:sp macro="" textlink="">
      <xdr:nvSpPr>
        <xdr:cNvPr id="60" name="Rectangle 59">
          <a:extLst>
            <a:ext uri="{FF2B5EF4-FFF2-40B4-BE49-F238E27FC236}">
              <a16:creationId xmlns:a16="http://schemas.microsoft.com/office/drawing/2014/main" id="{00000000-0008-0000-0200-00003C000000}"/>
            </a:ext>
          </a:extLst>
        </xdr:cNvPr>
        <xdr:cNvSpPr/>
      </xdr:nvSpPr>
      <xdr:spPr>
        <a:xfrm>
          <a:off x="1388536" y="15612530"/>
          <a:ext cx="304797" cy="1617137"/>
        </a:xfrm>
        <a:prstGeom prst="rect">
          <a:avLst/>
        </a:prstGeom>
        <a:solidFill>
          <a:schemeClr val="accent2">
            <a:lumMod val="20000"/>
            <a:lumOff val="80000"/>
            <a:alpha val="62000"/>
          </a:schemeClr>
        </a:solidFill>
        <a:ln w="31750">
          <a:solidFill>
            <a:srgbClr val="FF0000"/>
          </a:solidFill>
          <a:prstDash val="sys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116420</xdr:colOff>
      <xdr:row>88</xdr:row>
      <xdr:rowOff>31750</xdr:rowOff>
    </xdr:from>
    <xdr:to>
      <xdr:col>3</xdr:col>
      <xdr:colOff>125414</xdr:colOff>
      <xdr:row>89</xdr:row>
      <xdr:rowOff>147681</xdr:rowOff>
    </xdr:to>
    <xdr:cxnSp macro="">
      <xdr:nvCxnSpPr>
        <xdr:cNvPr id="61" name="Straight Arrow Connector 60">
          <a:extLst>
            <a:ext uri="{FF2B5EF4-FFF2-40B4-BE49-F238E27FC236}">
              <a16:creationId xmlns:a16="http://schemas.microsoft.com/office/drawing/2014/main" id="{00000000-0008-0000-0200-00003D000000}"/>
            </a:ext>
          </a:extLst>
        </xdr:cNvPr>
        <xdr:cNvCxnSpPr>
          <a:stCxn id="59" idx="0"/>
          <a:endCxn id="60" idx="2"/>
        </xdr:cNvCxnSpPr>
      </xdr:nvCxnSpPr>
      <xdr:spPr>
        <a:xfrm flipV="1">
          <a:off x="1521358" y="17224375"/>
          <a:ext cx="8994" cy="306431"/>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709084</xdr:colOff>
      <xdr:row>66</xdr:row>
      <xdr:rowOff>124882</xdr:rowOff>
    </xdr:from>
    <xdr:to>
      <xdr:col>9</xdr:col>
      <xdr:colOff>158750</xdr:colOff>
      <xdr:row>88</xdr:row>
      <xdr:rowOff>31750</xdr:rowOff>
    </xdr:to>
    <xdr:sp macro="" textlink="">
      <xdr:nvSpPr>
        <xdr:cNvPr id="66" name="Rectangle 65">
          <a:extLst>
            <a:ext uri="{FF2B5EF4-FFF2-40B4-BE49-F238E27FC236}">
              <a16:creationId xmlns:a16="http://schemas.microsoft.com/office/drawing/2014/main" id="{00000000-0008-0000-0200-000042000000}"/>
            </a:ext>
          </a:extLst>
        </xdr:cNvPr>
        <xdr:cNvSpPr/>
      </xdr:nvSpPr>
      <xdr:spPr>
        <a:xfrm>
          <a:off x="5005917" y="13131799"/>
          <a:ext cx="889000" cy="4097868"/>
        </a:xfrm>
        <a:prstGeom prst="rect">
          <a:avLst/>
        </a:prstGeom>
        <a:solidFill>
          <a:schemeClr val="accent2">
            <a:lumMod val="20000"/>
            <a:lumOff val="80000"/>
            <a:alpha val="62000"/>
          </a:schemeClr>
        </a:solidFill>
        <a:ln w="31750">
          <a:solidFill>
            <a:srgbClr val="FF0000"/>
          </a:solidFill>
          <a:prstDash val="sys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AU" sz="1100"/>
        </a:p>
      </xdr:txBody>
    </xdr:sp>
    <xdr:clientData/>
  </xdr:twoCellAnchor>
  <xdr:oneCellAnchor>
    <xdr:from>
      <xdr:col>7</xdr:col>
      <xdr:colOff>247656</xdr:colOff>
      <xdr:row>90</xdr:row>
      <xdr:rowOff>103716</xdr:rowOff>
    </xdr:from>
    <xdr:ext cx="1784346" cy="1166284"/>
    <xdr:sp macro="" textlink="">
      <xdr:nvSpPr>
        <xdr:cNvPr id="67" name="TextBox 66">
          <a:extLst>
            <a:ext uri="{FF2B5EF4-FFF2-40B4-BE49-F238E27FC236}">
              <a16:creationId xmlns:a16="http://schemas.microsoft.com/office/drawing/2014/main" id="{00000000-0008-0000-0200-000043000000}"/>
            </a:ext>
          </a:extLst>
        </xdr:cNvPr>
        <xdr:cNvSpPr txBox="1"/>
      </xdr:nvSpPr>
      <xdr:spPr>
        <a:xfrm>
          <a:off x="4544489" y="17682633"/>
          <a:ext cx="1784346" cy="1166284"/>
        </a:xfrm>
        <a:prstGeom prst="rect">
          <a:avLst/>
        </a:prstGeom>
        <a:solidFill>
          <a:schemeClr val="accent2">
            <a:lumMod val="20000"/>
            <a:lumOff val="80000"/>
            <a:alpha val="31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100" baseline="0"/>
            <a:t>The more notes you can provide the better.  Especially where you consider that your centre's practices may differ from those of other centres</a:t>
          </a:r>
        </a:p>
      </xdr:txBody>
    </xdr:sp>
    <xdr:clientData/>
  </xdr:oneCellAnchor>
  <xdr:twoCellAnchor>
    <xdr:from>
      <xdr:col>8</xdr:col>
      <xdr:colOff>420162</xdr:colOff>
      <xdr:row>88</xdr:row>
      <xdr:rowOff>31750</xdr:rowOff>
    </xdr:from>
    <xdr:to>
      <xdr:col>8</xdr:col>
      <xdr:colOff>433917</xdr:colOff>
      <xdr:row>90</xdr:row>
      <xdr:rowOff>103716</xdr:rowOff>
    </xdr:to>
    <xdr:cxnSp macro="">
      <xdr:nvCxnSpPr>
        <xdr:cNvPr id="68" name="Straight Arrow Connector 67">
          <a:extLst>
            <a:ext uri="{FF2B5EF4-FFF2-40B4-BE49-F238E27FC236}">
              <a16:creationId xmlns:a16="http://schemas.microsoft.com/office/drawing/2014/main" id="{00000000-0008-0000-0200-000044000000}"/>
            </a:ext>
          </a:extLst>
        </xdr:cNvPr>
        <xdr:cNvCxnSpPr>
          <a:stCxn id="67" idx="0"/>
          <a:endCxn id="66" idx="2"/>
        </xdr:cNvCxnSpPr>
      </xdr:nvCxnSpPr>
      <xdr:spPr>
        <a:xfrm flipV="1">
          <a:off x="5436662" y="17229667"/>
          <a:ext cx="13755" cy="452966"/>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211667</xdr:colOff>
      <xdr:row>77</xdr:row>
      <xdr:rowOff>95250</xdr:rowOff>
    </xdr:from>
    <xdr:to>
      <xdr:col>13</xdr:col>
      <xdr:colOff>296334</xdr:colOff>
      <xdr:row>77</xdr:row>
      <xdr:rowOff>127001</xdr:rowOff>
    </xdr:to>
    <xdr:cxnSp macro="">
      <xdr:nvCxnSpPr>
        <xdr:cNvPr id="78" name="Straight Connector 77">
          <a:extLst>
            <a:ext uri="{FF2B5EF4-FFF2-40B4-BE49-F238E27FC236}">
              <a16:creationId xmlns:a16="http://schemas.microsoft.com/office/drawing/2014/main" id="{00000000-0008-0000-0200-00004E000000}"/>
            </a:ext>
          </a:extLst>
        </xdr:cNvPr>
        <xdr:cNvCxnSpPr/>
      </xdr:nvCxnSpPr>
      <xdr:spPr>
        <a:xfrm flipV="1">
          <a:off x="211667" y="15197667"/>
          <a:ext cx="8699500" cy="31751"/>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447675</xdr:colOff>
          <xdr:row>83</xdr:row>
          <xdr:rowOff>190500</xdr:rowOff>
        </xdr:from>
        <xdr:to>
          <xdr:col>9</xdr:col>
          <xdr:colOff>161925</xdr:colOff>
          <xdr:row>85</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83</xdr:row>
          <xdr:rowOff>190500</xdr:rowOff>
        </xdr:from>
        <xdr:to>
          <xdr:col>10</xdr:col>
          <xdr:colOff>85725</xdr:colOff>
          <xdr:row>85</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83</xdr:row>
          <xdr:rowOff>190500</xdr:rowOff>
        </xdr:from>
        <xdr:to>
          <xdr:col>10</xdr:col>
          <xdr:colOff>1438275</xdr:colOff>
          <xdr:row>85</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83</xdr:row>
          <xdr:rowOff>190500</xdr:rowOff>
        </xdr:from>
        <xdr:to>
          <xdr:col>12</xdr:col>
          <xdr:colOff>200025</xdr:colOff>
          <xdr:row>85</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85</xdr:row>
          <xdr:rowOff>190500</xdr:rowOff>
        </xdr:from>
        <xdr:to>
          <xdr:col>9</xdr:col>
          <xdr:colOff>161925</xdr:colOff>
          <xdr:row>87</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85</xdr:row>
          <xdr:rowOff>190500</xdr:rowOff>
        </xdr:from>
        <xdr:to>
          <xdr:col>12</xdr:col>
          <xdr:colOff>200025</xdr:colOff>
          <xdr:row>87</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84</xdr:row>
          <xdr:rowOff>190500</xdr:rowOff>
        </xdr:from>
        <xdr:to>
          <xdr:col>9</xdr:col>
          <xdr:colOff>161925</xdr:colOff>
          <xdr:row>86</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86</xdr:row>
          <xdr:rowOff>190500</xdr:rowOff>
        </xdr:from>
        <xdr:to>
          <xdr:col>9</xdr:col>
          <xdr:colOff>161925</xdr:colOff>
          <xdr:row>88</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88</xdr:row>
          <xdr:rowOff>190500</xdr:rowOff>
        </xdr:from>
        <xdr:to>
          <xdr:col>9</xdr:col>
          <xdr:colOff>161925</xdr:colOff>
          <xdr:row>90</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447675</xdr:colOff>
          <xdr:row>87</xdr:row>
          <xdr:rowOff>190500</xdr:rowOff>
        </xdr:from>
        <xdr:to>
          <xdr:col>9</xdr:col>
          <xdr:colOff>161925</xdr:colOff>
          <xdr:row>89</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88</xdr:row>
          <xdr:rowOff>190500</xdr:rowOff>
        </xdr:from>
        <xdr:to>
          <xdr:col>12</xdr:col>
          <xdr:colOff>200025</xdr:colOff>
          <xdr:row>90</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88</xdr:row>
          <xdr:rowOff>190500</xdr:rowOff>
        </xdr:from>
        <xdr:to>
          <xdr:col>12</xdr:col>
          <xdr:colOff>200025</xdr:colOff>
          <xdr:row>90</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86</xdr:row>
          <xdr:rowOff>190500</xdr:rowOff>
        </xdr:from>
        <xdr:to>
          <xdr:col>12</xdr:col>
          <xdr:colOff>200025</xdr:colOff>
          <xdr:row>88</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86</xdr:row>
          <xdr:rowOff>190500</xdr:rowOff>
        </xdr:from>
        <xdr:to>
          <xdr:col>12</xdr:col>
          <xdr:colOff>200025</xdr:colOff>
          <xdr:row>88</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4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84</xdr:row>
          <xdr:rowOff>190500</xdr:rowOff>
        </xdr:from>
        <xdr:to>
          <xdr:col>12</xdr:col>
          <xdr:colOff>200025</xdr:colOff>
          <xdr:row>86</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4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84</xdr:row>
          <xdr:rowOff>190500</xdr:rowOff>
        </xdr:from>
        <xdr:to>
          <xdr:col>12</xdr:col>
          <xdr:colOff>200025</xdr:colOff>
          <xdr:row>86</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4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87</xdr:row>
          <xdr:rowOff>190500</xdr:rowOff>
        </xdr:from>
        <xdr:to>
          <xdr:col>12</xdr:col>
          <xdr:colOff>200025</xdr:colOff>
          <xdr:row>89</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4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84</xdr:row>
          <xdr:rowOff>190500</xdr:rowOff>
        </xdr:from>
        <xdr:to>
          <xdr:col>10</xdr:col>
          <xdr:colOff>85725</xdr:colOff>
          <xdr:row>86</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4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84</xdr:row>
          <xdr:rowOff>190500</xdr:rowOff>
        </xdr:from>
        <xdr:to>
          <xdr:col>10</xdr:col>
          <xdr:colOff>1438275</xdr:colOff>
          <xdr:row>86</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400-00001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85</xdr:row>
          <xdr:rowOff>190500</xdr:rowOff>
        </xdr:from>
        <xdr:to>
          <xdr:col>10</xdr:col>
          <xdr:colOff>85725</xdr:colOff>
          <xdr:row>87</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400-00001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85</xdr:row>
          <xdr:rowOff>190500</xdr:rowOff>
        </xdr:from>
        <xdr:to>
          <xdr:col>10</xdr:col>
          <xdr:colOff>1438275</xdr:colOff>
          <xdr:row>87</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4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86</xdr:row>
          <xdr:rowOff>190500</xdr:rowOff>
        </xdr:from>
        <xdr:to>
          <xdr:col>10</xdr:col>
          <xdr:colOff>85725</xdr:colOff>
          <xdr:row>88</xdr:row>
          <xdr:rowOff>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4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86</xdr:row>
          <xdr:rowOff>190500</xdr:rowOff>
        </xdr:from>
        <xdr:to>
          <xdr:col>10</xdr:col>
          <xdr:colOff>1438275</xdr:colOff>
          <xdr:row>88</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4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87</xdr:row>
          <xdr:rowOff>190500</xdr:rowOff>
        </xdr:from>
        <xdr:to>
          <xdr:col>10</xdr:col>
          <xdr:colOff>85725</xdr:colOff>
          <xdr:row>89</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4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87</xdr:row>
          <xdr:rowOff>190500</xdr:rowOff>
        </xdr:from>
        <xdr:to>
          <xdr:col>10</xdr:col>
          <xdr:colOff>1438275</xdr:colOff>
          <xdr:row>89</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4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88</xdr:row>
          <xdr:rowOff>190500</xdr:rowOff>
        </xdr:from>
        <xdr:to>
          <xdr:col>10</xdr:col>
          <xdr:colOff>85725</xdr:colOff>
          <xdr:row>90</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4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638175</xdr:colOff>
          <xdr:row>88</xdr:row>
          <xdr:rowOff>190500</xdr:rowOff>
        </xdr:from>
        <xdr:to>
          <xdr:col>10</xdr:col>
          <xdr:colOff>1438275</xdr:colOff>
          <xdr:row>90</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4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83</xdr:row>
          <xdr:rowOff>190500</xdr:rowOff>
        </xdr:from>
        <xdr:to>
          <xdr:col>10</xdr:col>
          <xdr:colOff>104775</xdr:colOff>
          <xdr:row>85</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4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5</xdr:row>
          <xdr:rowOff>161925</xdr:rowOff>
        </xdr:from>
        <xdr:to>
          <xdr:col>2</xdr:col>
          <xdr:colOff>523875</xdr:colOff>
          <xdr:row>7</xdr:row>
          <xdr:rowOff>47625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161925</xdr:rowOff>
        </xdr:from>
        <xdr:to>
          <xdr:col>2</xdr:col>
          <xdr:colOff>523875</xdr:colOff>
          <xdr:row>9</xdr:row>
          <xdr:rowOff>47625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0</xdr:rowOff>
        </xdr:from>
        <xdr:to>
          <xdr:col>2</xdr:col>
          <xdr:colOff>523875</xdr:colOff>
          <xdr:row>16</xdr:row>
          <xdr:rowOff>85725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161925</xdr:rowOff>
        </xdr:from>
        <xdr:to>
          <xdr:col>2</xdr:col>
          <xdr:colOff>523875</xdr:colOff>
          <xdr:row>26</xdr:row>
          <xdr:rowOff>47625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161925</xdr:rowOff>
        </xdr:from>
        <xdr:to>
          <xdr:col>2</xdr:col>
          <xdr:colOff>523875</xdr:colOff>
          <xdr:row>28</xdr:row>
          <xdr:rowOff>47625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161925</xdr:rowOff>
        </xdr:from>
        <xdr:to>
          <xdr:col>2</xdr:col>
          <xdr:colOff>523875</xdr:colOff>
          <xdr:row>32</xdr:row>
          <xdr:rowOff>47625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161925</xdr:rowOff>
        </xdr:from>
        <xdr:to>
          <xdr:col>2</xdr:col>
          <xdr:colOff>523875</xdr:colOff>
          <xdr:row>34</xdr:row>
          <xdr:rowOff>47625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161925</xdr:rowOff>
        </xdr:from>
        <xdr:to>
          <xdr:col>2</xdr:col>
          <xdr:colOff>523875</xdr:colOff>
          <xdr:row>36</xdr:row>
          <xdr:rowOff>47625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161925</xdr:rowOff>
        </xdr:from>
        <xdr:to>
          <xdr:col>2</xdr:col>
          <xdr:colOff>523875</xdr:colOff>
          <xdr:row>38</xdr:row>
          <xdr:rowOff>47625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38</xdr:row>
          <xdr:rowOff>161925</xdr:rowOff>
        </xdr:from>
        <xdr:to>
          <xdr:col>2</xdr:col>
          <xdr:colOff>523875</xdr:colOff>
          <xdr:row>40</xdr:row>
          <xdr:rowOff>47625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161925</xdr:rowOff>
        </xdr:from>
        <xdr:to>
          <xdr:col>2</xdr:col>
          <xdr:colOff>523875</xdr:colOff>
          <xdr:row>42</xdr:row>
          <xdr:rowOff>47625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46</xdr:row>
          <xdr:rowOff>161925</xdr:rowOff>
        </xdr:from>
        <xdr:to>
          <xdr:col>2</xdr:col>
          <xdr:colOff>523875</xdr:colOff>
          <xdr:row>48</xdr:row>
          <xdr:rowOff>47625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48</xdr:row>
          <xdr:rowOff>161925</xdr:rowOff>
        </xdr:from>
        <xdr:to>
          <xdr:col>2</xdr:col>
          <xdr:colOff>523875</xdr:colOff>
          <xdr:row>50</xdr:row>
          <xdr:rowOff>47625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52</xdr:row>
          <xdr:rowOff>161925</xdr:rowOff>
        </xdr:from>
        <xdr:to>
          <xdr:col>2</xdr:col>
          <xdr:colOff>523875</xdr:colOff>
          <xdr:row>54</xdr:row>
          <xdr:rowOff>47625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54</xdr:row>
          <xdr:rowOff>161925</xdr:rowOff>
        </xdr:from>
        <xdr:to>
          <xdr:col>2</xdr:col>
          <xdr:colOff>523875</xdr:colOff>
          <xdr:row>56</xdr:row>
          <xdr:rowOff>47625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56</xdr:row>
          <xdr:rowOff>161925</xdr:rowOff>
        </xdr:from>
        <xdr:to>
          <xdr:col>2</xdr:col>
          <xdr:colOff>523875</xdr:colOff>
          <xdr:row>58</xdr:row>
          <xdr:rowOff>47625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58</xdr:row>
          <xdr:rowOff>161925</xdr:rowOff>
        </xdr:from>
        <xdr:to>
          <xdr:col>2</xdr:col>
          <xdr:colOff>523875</xdr:colOff>
          <xdr:row>60</xdr:row>
          <xdr:rowOff>47625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161925</xdr:rowOff>
        </xdr:from>
        <xdr:to>
          <xdr:col>2</xdr:col>
          <xdr:colOff>523875</xdr:colOff>
          <xdr:row>62</xdr:row>
          <xdr:rowOff>47625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62</xdr:row>
          <xdr:rowOff>161925</xdr:rowOff>
        </xdr:from>
        <xdr:to>
          <xdr:col>2</xdr:col>
          <xdr:colOff>523875</xdr:colOff>
          <xdr:row>64</xdr:row>
          <xdr:rowOff>47625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50</xdr:row>
          <xdr:rowOff>161925</xdr:rowOff>
        </xdr:from>
        <xdr:to>
          <xdr:col>2</xdr:col>
          <xdr:colOff>523875</xdr:colOff>
          <xdr:row>52</xdr:row>
          <xdr:rowOff>47625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161925</xdr:rowOff>
        </xdr:from>
        <xdr:to>
          <xdr:col>2</xdr:col>
          <xdr:colOff>523875</xdr:colOff>
          <xdr:row>30</xdr:row>
          <xdr:rowOff>47625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4.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0A300-DB38-4E31-A36B-1986FE135C61}">
  <dimension ref="A1:Q98"/>
  <sheetViews>
    <sheetView zoomScale="120" zoomScaleNormal="120" workbookViewId="0">
      <pane ySplit="7" topLeftCell="A92" activePane="bottomLeft" state="frozen"/>
      <selection activeCell="H11" sqref="H11"/>
      <selection pane="bottomLeft" activeCell="H11" sqref="H11"/>
    </sheetView>
  </sheetViews>
  <sheetFormatPr defaultColWidth="8.3984375" defaultRowHeight="14.25" outlineLevelRow="1" x14ac:dyDescent="0.45"/>
  <cols>
    <col min="1" max="1" width="6.1328125" style="6" customWidth="1"/>
    <col min="2" max="2" width="2" style="6" customWidth="1"/>
    <col min="3" max="3" width="8.86328125" style="6" customWidth="1"/>
    <col min="4" max="4" width="24.86328125" style="6" bestFit="1" customWidth="1"/>
    <col min="5" max="5" width="5" style="6" customWidth="1"/>
    <col min="6" max="6" width="15" style="6" bestFit="1" customWidth="1"/>
    <col min="7" max="7" width="7.265625" style="6" customWidth="1"/>
    <col min="8" max="8" width="9.1328125" style="6" customWidth="1"/>
    <col min="9" max="9" width="6" style="6" customWidth="1"/>
    <col min="10" max="10" width="11.73046875" style="1" bestFit="1" customWidth="1"/>
    <col min="11" max="11" width="23.3984375" style="1" customWidth="1"/>
    <col min="12" max="12" width="16.265625" style="1" bestFit="1" customWidth="1"/>
    <col min="13" max="13" width="62.86328125" style="60" customWidth="1"/>
    <col min="14" max="16384" width="8.3984375" style="1"/>
  </cols>
  <sheetData>
    <row r="1" spans="1:17" ht="21" x14ac:dyDescent="0.65">
      <c r="C1" s="7" t="s">
        <v>0</v>
      </c>
      <c r="J1" s="75" t="s">
        <v>76</v>
      </c>
      <c r="Q1" s="76" t="s">
        <v>82</v>
      </c>
    </row>
    <row r="2" spans="1:17" ht="3.75" customHeight="1" x14ac:dyDescent="0.65">
      <c r="C2" s="7"/>
      <c r="J2" s="41"/>
      <c r="Q2" s="76" t="s">
        <v>83</v>
      </c>
    </row>
    <row r="3" spans="1:17" ht="18" customHeight="1" x14ac:dyDescent="0.45">
      <c r="G3" s="605" t="s">
        <v>107</v>
      </c>
      <c r="H3" s="606"/>
      <c r="I3" s="606"/>
      <c r="J3" s="606"/>
      <c r="L3" s="604" t="s">
        <v>92</v>
      </c>
      <c r="Q3" s="77" t="s">
        <v>84</v>
      </c>
    </row>
    <row r="4" spans="1:17" ht="5.25" customHeight="1" x14ac:dyDescent="0.45">
      <c r="G4" s="605"/>
      <c r="H4" s="606"/>
      <c r="I4" s="606"/>
      <c r="J4" s="606"/>
      <c r="L4" s="604"/>
    </row>
    <row r="5" spans="1:17" s="3" customFormat="1" ht="33.75" customHeight="1" x14ac:dyDescent="0.45">
      <c r="A5" s="8"/>
      <c r="B5" s="8"/>
      <c r="C5" s="611"/>
      <c r="D5" s="611"/>
      <c r="E5" s="611"/>
      <c r="F5" s="611"/>
      <c r="G5" s="24" t="s">
        <v>78</v>
      </c>
      <c r="H5" s="25" t="s">
        <v>79</v>
      </c>
      <c r="I5" s="54" t="s">
        <v>80</v>
      </c>
      <c r="J5" s="58" t="s">
        <v>90</v>
      </c>
      <c r="L5" s="604"/>
    </row>
    <row r="6" spans="1:17" s="3" customFormat="1" x14ac:dyDescent="0.45">
      <c r="A6" s="8"/>
      <c r="B6" s="8"/>
      <c r="C6" s="12"/>
      <c r="D6" s="12"/>
      <c r="E6" s="12"/>
      <c r="F6" s="12"/>
      <c r="G6" s="24"/>
      <c r="H6" s="25"/>
      <c r="I6" s="10"/>
    </row>
    <row r="7" spans="1:17" ht="13.5" customHeight="1" x14ac:dyDescent="0.55000000000000004">
      <c r="C7" s="42" t="s">
        <v>77</v>
      </c>
      <c r="D7" s="43"/>
      <c r="E7" s="43"/>
      <c r="F7" s="43"/>
      <c r="G7" s="44"/>
      <c r="H7" s="45"/>
      <c r="I7" s="46"/>
      <c r="J7" s="43"/>
      <c r="K7" s="43" t="s">
        <v>81</v>
      </c>
      <c r="L7" s="43" t="s">
        <v>91</v>
      </c>
      <c r="M7" s="61" t="s">
        <v>93</v>
      </c>
    </row>
    <row r="8" spans="1:17" s="3" customFormat="1" x14ac:dyDescent="0.45">
      <c r="A8" s="8"/>
      <c r="B8" s="8"/>
      <c r="C8" s="610" t="s">
        <v>1</v>
      </c>
      <c r="D8" s="610"/>
      <c r="E8" s="610"/>
      <c r="F8" s="610"/>
      <c r="G8" s="53"/>
      <c r="H8" s="53"/>
      <c r="I8" s="53"/>
      <c r="J8" s="53"/>
    </row>
    <row r="9" spans="1:17" s="3" customFormat="1" ht="28.5" x14ac:dyDescent="0.45">
      <c r="A9" s="63" t="s">
        <v>103</v>
      </c>
      <c r="B9" s="8"/>
      <c r="C9" s="27" t="s">
        <v>2</v>
      </c>
      <c r="D9" s="64" t="s">
        <v>96</v>
      </c>
      <c r="E9" s="28"/>
      <c r="F9" s="28"/>
      <c r="G9" s="9">
        <v>0.14399999999999999</v>
      </c>
      <c r="H9" s="25">
        <v>0.09</v>
      </c>
      <c r="I9" s="10">
        <v>1.0557184750733136E-2</v>
      </c>
      <c r="J9" s="59">
        <f>I9/$I$98</f>
        <v>4.6615126738112972E-3</v>
      </c>
      <c r="K9" s="65" t="s">
        <v>82</v>
      </c>
      <c r="L9" s="66">
        <v>1</v>
      </c>
      <c r="M9" s="65" t="s">
        <v>98</v>
      </c>
    </row>
    <row r="10" spans="1:17" s="3" customFormat="1" ht="28.5" x14ac:dyDescent="0.45">
      <c r="A10" s="63" t="s">
        <v>103</v>
      </c>
      <c r="B10" s="8"/>
      <c r="C10" s="27"/>
      <c r="D10" s="64" t="s">
        <v>97</v>
      </c>
      <c r="E10" s="28"/>
      <c r="F10" s="28"/>
      <c r="G10" s="9"/>
      <c r="H10" s="25"/>
      <c r="I10" s="10"/>
      <c r="J10" s="59"/>
      <c r="K10" s="65" t="s">
        <v>82</v>
      </c>
      <c r="L10" s="66">
        <v>1</v>
      </c>
      <c r="M10" s="65" t="s">
        <v>98</v>
      </c>
    </row>
    <row r="11" spans="1:17" s="3" customFormat="1" x14ac:dyDescent="0.45">
      <c r="A11" s="8"/>
      <c r="B11" s="8"/>
      <c r="C11" s="27" t="s">
        <v>3</v>
      </c>
      <c r="D11" s="28"/>
      <c r="E11" s="28"/>
      <c r="F11" s="28"/>
      <c r="G11" s="9">
        <v>0.14200000000000002</v>
      </c>
      <c r="H11" s="25">
        <v>0.04</v>
      </c>
      <c r="I11" s="10">
        <v>1.0410557184750735E-2</v>
      </c>
      <c r="J11" s="59">
        <f t="shared" ref="J11:J75" si="0">I11/$I$98</f>
        <v>4.596769442230586E-3</v>
      </c>
      <c r="K11" s="65" t="s">
        <v>82</v>
      </c>
      <c r="L11" s="66">
        <v>1</v>
      </c>
      <c r="M11" s="65"/>
    </row>
    <row r="12" spans="1:17" s="3" customFormat="1" x14ac:dyDescent="0.45">
      <c r="A12" s="8"/>
      <c r="B12" s="8"/>
      <c r="C12" s="27" t="s">
        <v>4</v>
      </c>
      <c r="D12" s="28"/>
      <c r="E12" s="28"/>
      <c r="F12" s="28"/>
      <c r="G12" s="9">
        <v>0.85150000000000003</v>
      </c>
      <c r="H12" s="25">
        <v>0.13</v>
      </c>
      <c r="I12" s="10">
        <v>0.1248533724340176</v>
      </c>
      <c r="J12" s="59">
        <f t="shared" si="0"/>
        <v>5.5128861690976673E-2</v>
      </c>
      <c r="K12" s="65" t="s">
        <v>82</v>
      </c>
      <c r="L12" s="66">
        <v>1</v>
      </c>
      <c r="M12" s="65"/>
    </row>
    <row r="13" spans="1:17" s="3" customFormat="1" x14ac:dyDescent="0.45">
      <c r="A13" s="8"/>
      <c r="B13" s="8"/>
      <c r="C13" s="27" t="s">
        <v>5</v>
      </c>
      <c r="D13" s="28"/>
      <c r="E13" s="28"/>
      <c r="F13" s="28"/>
      <c r="G13" s="9">
        <v>2.6130000000000004</v>
      </c>
      <c r="H13" s="25">
        <v>0.26</v>
      </c>
      <c r="I13" s="10">
        <v>3.8313782991202354E-3</v>
      </c>
      <c r="J13" s="59">
        <f t="shared" si="0"/>
        <v>1.6917406412040174E-3</v>
      </c>
      <c r="K13" s="65" t="s">
        <v>82</v>
      </c>
      <c r="L13" s="66">
        <v>1</v>
      </c>
      <c r="M13" s="65"/>
    </row>
    <row r="14" spans="1:17" s="3" customFormat="1" x14ac:dyDescent="0.45">
      <c r="A14" s="8"/>
      <c r="B14" s="8"/>
      <c r="C14" s="27" t="s">
        <v>6</v>
      </c>
      <c r="D14" s="28"/>
      <c r="E14" s="28"/>
      <c r="F14" s="28"/>
      <c r="G14" s="9">
        <v>4.125</v>
      </c>
      <c r="H14" s="25">
        <v>0.3</v>
      </c>
      <c r="I14" s="10">
        <v>0</v>
      </c>
      <c r="J14" s="59">
        <f t="shared" si="0"/>
        <v>0</v>
      </c>
      <c r="K14" s="65" t="s">
        <v>84</v>
      </c>
      <c r="L14" s="66">
        <v>1</v>
      </c>
      <c r="M14" s="65"/>
    </row>
    <row r="15" spans="1:17" s="3" customFormat="1" x14ac:dyDescent="0.45">
      <c r="A15" s="62" t="s">
        <v>88</v>
      </c>
      <c r="B15" s="8"/>
      <c r="C15" s="27" t="s">
        <v>94</v>
      </c>
      <c r="D15" s="28"/>
      <c r="E15" s="28"/>
      <c r="F15" s="28"/>
      <c r="G15" s="9"/>
      <c r="H15" s="25"/>
      <c r="I15" s="10"/>
      <c r="J15" s="59"/>
      <c r="K15" s="65" t="s">
        <v>82</v>
      </c>
      <c r="L15" s="66">
        <v>1</v>
      </c>
      <c r="M15" s="65"/>
    </row>
    <row r="16" spans="1:17" s="3" customFormat="1" x14ac:dyDescent="0.45">
      <c r="A16" s="8"/>
      <c r="B16" s="8"/>
      <c r="C16" s="610" t="s">
        <v>7</v>
      </c>
      <c r="D16" s="610"/>
      <c r="E16" s="610"/>
      <c r="F16" s="610"/>
      <c r="G16" s="48"/>
      <c r="H16" s="49"/>
      <c r="I16" s="46"/>
      <c r="J16" s="50">
        <f t="shared" si="0"/>
        <v>0</v>
      </c>
      <c r="K16" s="65"/>
      <c r="L16" s="65"/>
      <c r="M16" s="65"/>
    </row>
    <row r="17" spans="3:13" outlineLevel="1" x14ac:dyDescent="0.45">
      <c r="C17" s="6" t="s">
        <v>8</v>
      </c>
      <c r="G17" s="9"/>
      <c r="H17" s="26"/>
      <c r="I17" s="10"/>
      <c r="J17" s="59">
        <f t="shared" si="0"/>
        <v>0</v>
      </c>
      <c r="K17" s="67" t="s">
        <v>83</v>
      </c>
      <c r="L17" s="66">
        <v>1</v>
      </c>
      <c r="M17" s="68"/>
    </row>
    <row r="18" spans="3:13" outlineLevel="1" x14ac:dyDescent="0.45">
      <c r="D18" s="6" t="s">
        <v>9</v>
      </c>
      <c r="G18" s="9">
        <v>0</v>
      </c>
      <c r="H18" s="29">
        <v>0</v>
      </c>
      <c r="I18" s="10">
        <v>0</v>
      </c>
      <c r="J18" s="59">
        <f t="shared" si="0"/>
        <v>0</v>
      </c>
      <c r="K18" s="67" t="s">
        <v>83</v>
      </c>
      <c r="L18" s="66">
        <v>1</v>
      </c>
      <c r="M18" s="68"/>
    </row>
    <row r="19" spans="3:13" outlineLevel="1" x14ac:dyDescent="0.45">
      <c r="D19" s="6" t="s">
        <v>10</v>
      </c>
      <c r="G19" s="9">
        <v>0</v>
      </c>
      <c r="H19" s="29">
        <v>0</v>
      </c>
      <c r="I19" s="10">
        <v>0</v>
      </c>
      <c r="J19" s="59">
        <f t="shared" si="0"/>
        <v>0</v>
      </c>
      <c r="K19" s="67" t="s">
        <v>83</v>
      </c>
      <c r="L19" s="66">
        <v>1</v>
      </c>
      <c r="M19" s="68"/>
    </row>
    <row r="20" spans="3:13" outlineLevel="1" x14ac:dyDescent="0.45">
      <c r="D20" s="6" t="s">
        <v>11</v>
      </c>
      <c r="G20" s="9">
        <v>0</v>
      </c>
      <c r="H20" s="29">
        <v>0</v>
      </c>
      <c r="I20" s="10">
        <v>0</v>
      </c>
      <c r="J20" s="59">
        <f t="shared" si="0"/>
        <v>0</v>
      </c>
      <c r="K20" s="67" t="s">
        <v>83</v>
      </c>
      <c r="L20" s="66">
        <v>1</v>
      </c>
      <c r="M20" s="68"/>
    </row>
    <row r="21" spans="3:13" outlineLevel="1" x14ac:dyDescent="0.45">
      <c r="C21" s="6" t="s">
        <v>12</v>
      </c>
      <c r="G21" s="9"/>
      <c r="H21" s="29"/>
      <c r="I21" s="10"/>
      <c r="J21" s="59">
        <f t="shared" si="0"/>
        <v>0</v>
      </c>
      <c r="K21" s="67" t="s">
        <v>83</v>
      </c>
      <c r="L21" s="66">
        <v>1</v>
      </c>
      <c r="M21" s="68"/>
    </row>
    <row r="22" spans="3:13" outlineLevel="1" x14ac:dyDescent="0.45">
      <c r="D22" s="6" t="s">
        <v>13</v>
      </c>
      <c r="G22" s="9">
        <v>0</v>
      </c>
      <c r="H22" s="29">
        <v>0</v>
      </c>
      <c r="I22" s="10">
        <v>0</v>
      </c>
      <c r="J22" s="59">
        <f t="shared" si="0"/>
        <v>0</v>
      </c>
      <c r="K22" s="67" t="s">
        <v>83</v>
      </c>
      <c r="L22" s="66">
        <v>1</v>
      </c>
      <c r="M22" s="68"/>
    </row>
    <row r="23" spans="3:13" outlineLevel="1" x14ac:dyDescent="0.45">
      <c r="C23" s="6" t="s">
        <v>14</v>
      </c>
      <c r="G23" s="9"/>
      <c r="H23" s="26"/>
      <c r="I23" s="10"/>
      <c r="J23" s="59">
        <f t="shared" si="0"/>
        <v>0</v>
      </c>
      <c r="K23" s="67" t="s">
        <v>83</v>
      </c>
      <c r="L23" s="66">
        <v>1</v>
      </c>
      <c r="M23" s="68"/>
    </row>
    <row r="24" spans="3:13" outlineLevel="1" x14ac:dyDescent="0.45">
      <c r="D24" s="6" t="s">
        <v>15</v>
      </c>
      <c r="G24" s="9">
        <v>0</v>
      </c>
      <c r="H24" s="26">
        <v>0</v>
      </c>
      <c r="I24" s="10">
        <v>0</v>
      </c>
      <c r="J24" s="59">
        <f t="shared" si="0"/>
        <v>0</v>
      </c>
      <c r="K24" s="67" t="s">
        <v>83</v>
      </c>
      <c r="L24" s="66">
        <v>1</v>
      </c>
      <c r="M24" s="68"/>
    </row>
    <row r="25" spans="3:13" x14ac:dyDescent="0.45">
      <c r="C25" s="6" t="s">
        <v>16</v>
      </c>
      <c r="G25" s="9">
        <v>0.25</v>
      </c>
      <c r="H25" s="29">
        <v>0.2</v>
      </c>
      <c r="I25" s="10">
        <v>3.6656891495601175E-2</v>
      </c>
      <c r="J25" s="59">
        <f t="shared" si="0"/>
        <v>1.6185807895178119E-2</v>
      </c>
      <c r="K25" s="67" t="s">
        <v>85</v>
      </c>
      <c r="L25" s="66">
        <v>1</v>
      </c>
      <c r="M25" s="68"/>
    </row>
    <row r="26" spans="3:13" x14ac:dyDescent="0.45">
      <c r="C26" s="6" t="s">
        <v>17</v>
      </c>
      <c r="G26" s="9"/>
      <c r="H26" s="26"/>
      <c r="I26" s="10"/>
      <c r="J26" s="59">
        <f t="shared" si="0"/>
        <v>0</v>
      </c>
      <c r="K26" s="67" t="s">
        <v>83</v>
      </c>
      <c r="L26" s="66">
        <v>1</v>
      </c>
      <c r="M26" s="68"/>
    </row>
    <row r="27" spans="3:13" x14ac:dyDescent="0.45">
      <c r="D27" s="6" t="s">
        <v>18</v>
      </c>
      <c r="G27" s="9">
        <v>0</v>
      </c>
      <c r="H27" s="29">
        <v>0</v>
      </c>
      <c r="I27" s="10">
        <v>0</v>
      </c>
      <c r="J27" s="59">
        <f t="shared" si="0"/>
        <v>0</v>
      </c>
      <c r="K27" s="67" t="s">
        <v>83</v>
      </c>
      <c r="L27" s="66">
        <v>1</v>
      </c>
      <c r="M27" s="68"/>
    </row>
    <row r="28" spans="3:13" x14ac:dyDescent="0.45">
      <c r="D28" s="6" t="s">
        <v>19</v>
      </c>
      <c r="G28" s="9">
        <v>0</v>
      </c>
      <c r="H28" s="26">
        <v>0</v>
      </c>
      <c r="I28" s="10">
        <v>0</v>
      </c>
      <c r="J28" s="59">
        <f t="shared" si="0"/>
        <v>0</v>
      </c>
      <c r="K28" s="67" t="s">
        <v>83</v>
      </c>
      <c r="L28" s="66">
        <v>1</v>
      </c>
      <c r="M28" s="68"/>
    </row>
    <row r="29" spans="3:13" x14ac:dyDescent="0.45">
      <c r="D29" s="6" t="s">
        <v>20</v>
      </c>
      <c r="G29" s="9">
        <v>0</v>
      </c>
      <c r="H29" s="26">
        <v>0</v>
      </c>
      <c r="I29" s="10">
        <v>0</v>
      </c>
      <c r="J29" s="59">
        <f t="shared" si="0"/>
        <v>0</v>
      </c>
      <c r="K29" s="67" t="s">
        <v>83</v>
      </c>
      <c r="L29" s="66">
        <v>1</v>
      </c>
      <c r="M29" s="68"/>
    </row>
    <row r="30" spans="3:13" x14ac:dyDescent="0.45">
      <c r="D30" s="6" t="s">
        <v>21</v>
      </c>
      <c r="F30" s="6" t="s">
        <v>22</v>
      </c>
      <c r="G30" s="9">
        <v>0</v>
      </c>
      <c r="H30" s="26">
        <v>0</v>
      </c>
      <c r="I30" s="10">
        <v>0</v>
      </c>
      <c r="J30" s="59">
        <f t="shared" si="0"/>
        <v>0</v>
      </c>
      <c r="K30" s="67" t="s">
        <v>83</v>
      </c>
      <c r="L30" s="66">
        <v>1</v>
      </c>
      <c r="M30" s="68"/>
    </row>
    <row r="31" spans="3:13" x14ac:dyDescent="0.45">
      <c r="F31" s="6" t="s">
        <v>23</v>
      </c>
      <c r="G31" s="9">
        <v>0</v>
      </c>
      <c r="H31" s="26">
        <v>0</v>
      </c>
      <c r="I31" s="10">
        <v>0</v>
      </c>
      <c r="J31" s="59">
        <f t="shared" si="0"/>
        <v>0</v>
      </c>
      <c r="K31" s="67" t="s">
        <v>83</v>
      </c>
      <c r="L31" s="66">
        <v>1</v>
      </c>
      <c r="M31" s="68"/>
    </row>
    <row r="32" spans="3:13" x14ac:dyDescent="0.45">
      <c r="F32" s="6" t="s">
        <v>24</v>
      </c>
      <c r="G32" s="9">
        <v>0</v>
      </c>
      <c r="H32" s="26">
        <v>0</v>
      </c>
      <c r="I32" s="10">
        <v>0</v>
      </c>
      <c r="J32" s="59">
        <f t="shared" si="0"/>
        <v>0</v>
      </c>
      <c r="K32" s="67" t="s">
        <v>83</v>
      </c>
      <c r="L32" s="66">
        <v>1</v>
      </c>
      <c r="M32" s="68"/>
    </row>
    <row r="33" spans="1:13" x14ac:dyDescent="0.45">
      <c r="F33" s="6" t="s">
        <v>25</v>
      </c>
      <c r="G33" s="9">
        <v>0.5</v>
      </c>
      <c r="H33" s="26">
        <v>1</v>
      </c>
      <c r="I33" s="10">
        <v>0</v>
      </c>
      <c r="J33" s="59">
        <f t="shared" si="0"/>
        <v>0</v>
      </c>
      <c r="K33" s="67" t="s">
        <v>86</v>
      </c>
      <c r="L33" s="66">
        <v>1</v>
      </c>
      <c r="M33" s="68"/>
    </row>
    <row r="34" spans="1:13" x14ac:dyDescent="0.45">
      <c r="F34" s="6" t="s">
        <v>26</v>
      </c>
      <c r="G34" s="9">
        <v>0.75</v>
      </c>
      <c r="H34" s="26">
        <v>1</v>
      </c>
      <c r="I34" s="10">
        <v>0</v>
      </c>
      <c r="J34" s="59">
        <f t="shared" si="0"/>
        <v>0</v>
      </c>
      <c r="K34" s="67" t="s">
        <v>86</v>
      </c>
      <c r="L34" s="66">
        <v>1</v>
      </c>
      <c r="M34" s="68"/>
    </row>
    <row r="35" spans="1:13" x14ac:dyDescent="0.45">
      <c r="C35" s="6" t="s">
        <v>27</v>
      </c>
      <c r="G35" s="9">
        <v>0.4</v>
      </c>
      <c r="H35" s="26">
        <v>1</v>
      </c>
      <c r="I35" s="10">
        <v>0.46920821114369504</v>
      </c>
      <c r="J35" s="59">
        <f t="shared" si="0"/>
        <v>0.20717834105827992</v>
      </c>
      <c r="K35" s="67" t="s">
        <v>85</v>
      </c>
      <c r="L35" s="66">
        <v>1</v>
      </c>
      <c r="M35" s="68"/>
    </row>
    <row r="36" spans="1:13" x14ac:dyDescent="0.45">
      <c r="C36" s="6" t="s">
        <v>28</v>
      </c>
      <c r="G36" s="9">
        <v>0</v>
      </c>
      <c r="H36" s="26">
        <v>0</v>
      </c>
      <c r="I36" s="10">
        <v>0</v>
      </c>
      <c r="J36" s="59">
        <f t="shared" si="0"/>
        <v>0</v>
      </c>
      <c r="K36" s="67" t="s">
        <v>83</v>
      </c>
      <c r="L36" s="66">
        <v>1</v>
      </c>
      <c r="M36" s="68"/>
    </row>
    <row r="37" spans="1:13" s="3" customFormat="1" x14ac:dyDescent="0.45">
      <c r="A37" s="8"/>
      <c r="B37" s="8"/>
      <c r="C37" s="610" t="s">
        <v>29</v>
      </c>
      <c r="D37" s="610"/>
      <c r="E37" s="610"/>
      <c r="F37" s="610"/>
      <c r="G37" s="48"/>
      <c r="H37" s="49"/>
      <c r="I37" s="46"/>
      <c r="J37" s="50">
        <f t="shared" si="0"/>
        <v>0</v>
      </c>
      <c r="K37" s="65"/>
      <c r="L37" s="65"/>
      <c r="M37" s="65"/>
    </row>
    <row r="38" spans="1:13" x14ac:dyDescent="0.45">
      <c r="C38" s="6" t="s">
        <v>30</v>
      </c>
      <c r="G38" s="9"/>
      <c r="H38" s="29"/>
      <c r="I38" s="10"/>
      <c r="J38" s="59">
        <f t="shared" si="0"/>
        <v>0</v>
      </c>
      <c r="K38" s="67"/>
      <c r="L38" s="66">
        <v>1</v>
      </c>
      <c r="M38" s="68"/>
    </row>
    <row r="39" spans="1:13" x14ac:dyDescent="0.45">
      <c r="D39" s="6" t="s">
        <v>9</v>
      </c>
      <c r="G39" s="9">
        <v>0</v>
      </c>
      <c r="H39" s="29">
        <v>0</v>
      </c>
      <c r="I39" s="10">
        <v>0</v>
      </c>
      <c r="J39" s="59">
        <f t="shared" si="0"/>
        <v>0</v>
      </c>
      <c r="K39" s="67" t="s">
        <v>86</v>
      </c>
      <c r="L39" s="66">
        <v>1</v>
      </c>
      <c r="M39" s="68"/>
    </row>
    <row r="40" spans="1:13" x14ac:dyDescent="0.45">
      <c r="D40" s="6" t="s">
        <v>11</v>
      </c>
      <c r="G40" s="9">
        <v>1</v>
      </c>
      <c r="H40" s="29">
        <v>0.5</v>
      </c>
      <c r="I40" s="10">
        <v>0</v>
      </c>
      <c r="J40" s="59">
        <f t="shared" si="0"/>
        <v>0</v>
      </c>
      <c r="K40" s="67" t="s">
        <v>86</v>
      </c>
      <c r="L40" s="66">
        <v>1</v>
      </c>
      <c r="M40" s="68"/>
    </row>
    <row r="41" spans="1:13" x14ac:dyDescent="0.45">
      <c r="D41" s="6" t="s">
        <v>31</v>
      </c>
      <c r="G41" s="9">
        <v>2</v>
      </c>
      <c r="H41" s="29">
        <v>1</v>
      </c>
      <c r="I41" s="10">
        <v>0</v>
      </c>
      <c r="J41" s="59">
        <f t="shared" si="0"/>
        <v>0</v>
      </c>
      <c r="K41" s="67" t="s">
        <v>86</v>
      </c>
      <c r="L41" s="66">
        <v>1</v>
      </c>
      <c r="M41" s="68"/>
    </row>
    <row r="42" spans="1:13" x14ac:dyDescent="0.45">
      <c r="C42" s="6" t="s">
        <v>32</v>
      </c>
      <c r="G42" s="9"/>
      <c r="H42" s="29"/>
      <c r="I42" s="10"/>
      <c r="J42" s="59">
        <f t="shared" si="0"/>
        <v>0</v>
      </c>
      <c r="K42" s="67"/>
      <c r="L42" s="66">
        <v>1</v>
      </c>
      <c r="M42" s="68"/>
    </row>
    <row r="43" spans="1:13" x14ac:dyDescent="0.45">
      <c r="D43" s="6" t="s">
        <v>33</v>
      </c>
      <c r="G43" s="9">
        <v>0.25</v>
      </c>
      <c r="H43" s="29">
        <v>0.5</v>
      </c>
      <c r="I43" s="10">
        <v>5.4985337243401759E-2</v>
      </c>
      <c r="J43" s="59">
        <f t="shared" si="0"/>
        <v>2.4278711842767177E-2</v>
      </c>
      <c r="K43" s="67" t="s">
        <v>85</v>
      </c>
      <c r="L43" s="66">
        <v>1</v>
      </c>
      <c r="M43" s="68"/>
    </row>
    <row r="44" spans="1:13" x14ac:dyDescent="0.45">
      <c r="D44" s="6" t="s">
        <v>13</v>
      </c>
      <c r="G44" s="9">
        <v>0.25</v>
      </c>
      <c r="H44" s="29">
        <v>0.25</v>
      </c>
      <c r="I44" s="10">
        <v>0</v>
      </c>
      <c r="J44" s="59">
        <f t="shared" si="0"/>
        <v>0</v>
      </c>
      <c r="K44" s="67" t="s">
        <v>86</v>
      </c>
      <c r="L44" s="66">
        <v>1</v>
      </c>
      <c r="M44" s="68"/>
    </row>
    <row r="45" spans="1:13" x14ac:dyDescent="0.45">
      <c r="D45" s="6" t="s">
        <v>34</v>
      </c>
      <c r="G45" s="9">
        <v>0</v>
      </c>
      <c r="H45" s="29">
        <v>0</v>
      </c>
      <c r="I45" s="10">
        <v>0</v>
      </c>
      <c r="J45" s="59">
        <f t="shared" si="0"/>
        <v>0</v>
      </c>
      <c r="K45" s="67"/>
      <c r="L45" s="66">
        <v>1</v>
      </c>
      <c r="M45" s="68"/>
    </row>
    <row r="46" spans="1:13" x14ac:dyDescent="0.45">
      <c r="C46" s="6" t="s">
        <v>35</v>
      </c>
      <c r="G46" s="9"/>
      <c r="H46" s="29"/>
      <c r="I46" s="10"/>
      <c r="J46" s="59">
        <f t="shared" si="0"/>
        <v>0</v>
      </c>
      <c r="K46" s="67"/>
      <c r="L46" s="66">
        <v>1</v>
      </c>
      <c r="M46" s="68"/>
    </row>
    <row r="47" spans="1:13" x14ac:dyDescent="0.45">
      <c r="D47" s="6" t="s">
        <v>36</v>
      </c>
      <c r="G47" s="9">
        <v>0.75</v>
      </c>
      <c r="H47" s="29">
        <v>1</v>
      </c>
      <c r="I47" s="10">
        <v>0</v>
      </c>
      <c r="J47" s="59">
        <f t="shared" si="0"/>
        <v>0</v>
      </c>
      <c r="K47" s="67" t="s">
        <v>86</v>
      </c>
      <c r="L47" s="66">
        <v>1</v>
      </c>
      <c r="M47" s="68"/>
    </row>
    <row r="48" spans="1:13" x14ac:dyDescent="0.45">
      <c r="D48" s="6" t="s">
        <v>37</v>
      </c>
      <c r="G48" s="9">
        <v>1</v>
      </c>
      <c r="H48" s="29">
        <v>1</v>
      </c>
      <c r="I48" s="10">
        <v>0.21994134897360704</v>
      </c>
      <c r="J48" s="59">
        <f t="shared" si="0"/>
        <v>9.7114847371068708E-2</v>
      </c>
      <c r="K48" s="67" t="s">
        <v>85</v>
      </c>
      <c r="L48" s="66">
        <v>1</v>
      </c>
      <c r="M48" s="68"/>
    </row>
    <row r="49" spans="3:13" x14ac:dyDescent="0.45">
      <c r="D49" s="6" t="s">
        <v>4</v>
      </c>
      <c r="G49" s="9">
        <v>1.2</v>
      </c>
      <c r="H49" s="29">
        <v>0.6</v>
      </c>
      <c r="I49" s="10">
        <v>0</v>
      </c>
      <c r="J49" s="59">
        <f t="shared" si="0"/>
        <v>0</v>
      </c>
      <c r="K49" s="67" t="s">
        <v>86</v>
      </c>
      <c r="L49" s="66">
        <v>1</v>
      </c>
      <c r="M49" s="68"/>
    </row>
    <row r="50" spans="3:13" x14ac:dyDescent="0.45">
      <c r="D50" s="6" t="s">
        <v>38</v>
      </c>
      <c r="G50" s="9">
        <v>4</v>
      </c>
      <c r="H50" s="29">
        <v>1</v>
      </c>
      <c r="I50" s="10">
        <v>0</v>
      </c>
      <c r="J50" s="59">
        <f t="shared" si="0"/>
        <v>0</v>
      </c>
      <c r="K50" s="67" t="s">
        <v>86</v>
      </c>
      <c r="L50" s="66">
        <v>1</v>
      </c>
      <c r="M50" s="68"/>
    </row>
    <row r="51" spans="3:13" x14ac:dyDescent="0.45">
      <c r="C51" s="6" t="s">
        <v>39</v>
      </c>
      <c r="G51" s="9">
        <v>0.5</v>
      </c>
      <c r="H51" s="26">
        <v>1</v>
      </c>
      <c r="I51" s="10">
        <v>0.10997067448680352</v>
      </c>
      <c r="J51" s="59">
        <f t="shared" si="0"/>
        <v>4.8557423685534354E-2</v>
      </c>
      <c r="K51" s="67" t="s">
        <v>85</v>
      </c>
      <c r="L51" s="66">
        <v>1</v>
      </c>
      <c r="M51" s="68"/>
    </row>
    <row r="52" spans="3:13" x14ac:dyDescent="0.45">
      <c r="C52" s="6" t="s">
        <v>40</v>
      </c>
      <c r="G52" s="9">
        <v>0</v>
      </c>
      <c r="H52" s="26">
        <v>0</v>
      </c>
      <c r="I52" s="10">
        <v>0</v>
      </c>
      <c r="J52" s="59">
        <f t="shared" si="0"/>
        <v>0</v>
      </c>
      <c r="K52" s="67" t="s">
        <v>83</v>
      </c>
      <c r="L52" s="66">
        <v>1</v>
      </c>
      <c r="M52" s="68"/>
    </row>
    <row r="53" spans="3:13" x14ac:dyDescent="0.45">
      <c r="C53" s="610" t="s">
        <v>41</v>
      </c>
      <c r="D53" s="610"/>
      <c r="E53" s="610"/>
      <c r="F53" s="610"/>
      <c r="G53" s="44"/>
      <c r="H53" s="45"/>
      <c r="I53" s="46"/>
      <c r="J53" s="50">
        <f t="shared" si="0"/>
        <v>0</v>
      </c>
      <c r="K53" s="67"/>
      <c r="L53" s="67"/>
      <c r="M53" s="68"/>
    </row>
    <row r="54" spans="3:13" x14ac:dyDescent="0.45">
      <c r="C54" s="6" t="s">
        <v>42</v>
      </c>
      <c r="G54" s="9">
        <v>160</v>
      </c>
      <c r="H54" s="29">
        <v>0.4</v>
      </c>
      <c r="I54" s="10">
        <v>0.23460410557184752</v>
      </c>
      <c r="J54" s="59">
        <f t="shared" si="0"/>
        <v>0.10358917052913996</v>
      </c>
      <c r="K54" s="67" t="s">
        <v>85</v>
      </c>
      <c r="L54" s="66">
        <v>1</v>
      </c>
      <c r="M54" s="68"/>
    </row>
    <row r="55" spans="3:13" x14ac:dyDescent="0.45">
      <c r="C55" s="6" t="s">
        <v>43</v>
      </c>
      <c r="G55" s="9">
        <v>16</v>
      </c>
      <c r="H55" s="29">
        <v>1</v>
      </c>
      <c r="I55" s="10">
        <v>1.1730205278592375E-2</v>
      </c>
      <c r="J55" s="59">
        <f t="shared" si="0"/>
        <v>5.1794585264569983E-3</v>
      </c>
      <c r="K55" s="67" t="s">
        <v>85</v>
      </c>
      <c r="L55" s="66">
        <v>1</v>
      </c>
      <c r="M55" s="68"/>
    </row>
    <row r="56" spans="3:13" x14ac:dyDescent="0.45">
      <c r="C56" s="6" t="s">
        <v>44</v>
      </c>
      <c r="G56" s="9">
        <v>420</v>
      </c>
      <c r="H56" s="29">
        <v>0.4</v>
      </c>
      <c r="I56" s="10">
        <v>0</v>
      </c>
      <c r="J56" s="59">
        <f>I56/$I$98</f>
        <v>0</v>
      </c>
      <c r="K56" s="67" t="s">
        <v>85</v>
      </c>
      <c r="L56" s="66">
        <v>1</v>
      </c>
      <c r="M56" s="68"/>
    </row>
    <row r="57" spans="3:13" x14ac:dyDescent="0.45">
      <c r="C57" s="30" t="s">
        <v>45</v>
      </c>
      <c r="D57" s="30"/>
      <c r="G57" s="9">
        <v>100</v>
      </c>
      <c r="H57" s="29">
        <v>0.4</v>
      </c>
      <c r="I57" s="10">
        <v>0</v>
      </c>
      <c r="J57" s="59">
        <f t="shared" si="0"/>
        <v>0</v>
      </c>
      <c r="K57" s="67" t="s">
        <v>85</v>
      </c>
      <c r="L57" s="66">
        <v>1</v>
      </c>
      <c r="M57" s="68"/>
    </row>
    <row r="58" spans="3:13" x14ac:dyDescent="0.45">
      <c r="C58" s="6" t="s">
        <v>46</v>
      </c>
      <c r="G58" s="9">
        <v>200</v>
      </c>
      <c r="H58" s="29">
        <v>0.4</v>
      </c>
      <c r="I58" s="10">
        <v>0.1466275659824047</v>
      </c>
      <c r="J58" s="59">
        <f t="shared" si="0"/>
        <v>6.4743231580712476E-2</v>
      </c>
      <c r="K58" s="67" t="s">
        <v>85</v>
      </c>
      <c r="L58" s="66">
        <v>1</v>
      </c>
      <c r="M58" s="68"/>
    </row>
    <row r="59" spans="3:13" x14ac:dyDescent="0.45">
      <c r="C59" s="608" t="s">
        <v>47</v>
      </c>
      <c r="D59" s="608"/>
      <c r="E59" s="608"/>
      <c r="F59" s="609"/>
      <c r="G59" s="9">
        <v>120</v>
      </c>
      <c r="H59" s="29">
        <v>0.4</v>
      </c>
      <c r="I59" s="10">
        <v>8.797653958944282E-2</v>
      </c>
      <c r="J59" s="59">
        <f t="shared" si="0"/>
        <v>3.8845938948427486E-2</v>
      </c>
      <c r="K59" s="67" t="s">
        <v>85</v>
      </c>
      <c r="L59" s="66">
        <v>1</v>
      </c>
      <c r="M59" s="68"/>
    </row>
    <row r="60" spans="3:13" x14ac:dyDescent="0.45">
      <c r="C60" s="30" t="s">
        <v>48</v>
      </c>
      <c r="D60" s="30"/>
      <c r="G60" s="9">
        <v>210</v>
      </c>
      <c r="H60" s="29">
        <v>0.7</v>
      </c>
      <c r="I60" s="10">
        <v>0</v>
      </c>
      <c r="J60" s="59">
        <f t="shared" si="0"/>
        <v>0</v>
      </c>
      <c r="K60" s="67" t="s">
        <v>85</v>
      </c>
      <c r="L60" s="66">
        <v>1</v>
      </c>
      <c r="M60" s="68"/>
    </row>
    <row r="61" spans="3:13" x14ac:dyDescent="0.45">
      <c r="C61" s="30" t="s">
        <v>49</v>
      </c>
      <c r="D61" s="30"/>
      <c r="G61" s="9">
        <v>420</v>
      </c>
      <c r="H61" s="29">
        <v>0.7</v>
      </c>
      <c r="I61" s="10">
        <v>0.30791788856304986</v>
      </c>
      <c r="J61" s="59">
        <f t="shared" si="0"/>
        <v>0.13596078631949621</v>
      </c>
      <c r="K61" s="67" t="s">
        <v>85</v>
      </c>
      <c r="L61" s="66">
        <v>1</v>
      </c>
      <c r="M61" s="68"/>
    </row>
    <row r="62" spans="3:13" x14ac:dyDescent="0.45">
      <c r="C62" s="30" t="s">
        <v>50</v>
      </c>
      <c r="D62" s="30"/>
      <c r="G62" s="9">
        <v>525</v>
      </c>
      <c r="H62" s="29">
        <v>0.7</v>
      </c>
      <c r="I62" s="10">
        <v>0</v>
      </c>
      <c r="J62" s="59">
        <f t="shared" si="0"/>
        <v>0</v>
      </c>
      <c r="K62" s="67" t="s">
        <v>85</v>
      </c>
      <c r="L62" s="66">
        <v>1</v>
      </c>
      <c r="M62" s="68"/>
    </row>
    <row r="63" spans="3:13" x14ac:dyDescent="0.45">
      <c r="C63" s="30" t="s">
        <v>51</v>
      </c>
      <c r="D63" s="30"/>
      <c r="G63" s="9">
        <v>200</v>
      </c>
      <c r="H63" s="29">
        <v>0.4</v>
      </c>
      <c r="I63" s="10">
        <v>0</v>
      </c>
      <c r="J63" s="59">
        <f t="shared" si="0"/>
        <v>0</v>
      </c>
      <c r="K63" s="67" t="s">
        <v>85</v>
      </c>
      <c r="L63" s="66">
        <v>1</v>
      </c>
      <c r="M63" s="68"/>
    </row>
    <row r="64" spans="3:13" x14ac:dyDescent="0.45">
      <c r="C64" s="6" t="s">
        <v>52</v>
      </c>
      <c r="G64" s="9">
        <v>225</v>
      </c>
      <c r="H64" s="29">
        <v>0.3</v>
      </c>
      <c r="I64" s="10">
        <v>0</v>
      </c>
      <c r="J64" s="59">
        <f t="shared" si="0"/>
        <v>0</v>
      </c>
      <c r="K64" s="67" t="s">
        <v>85</v>
      </c>
      <c r="L64" s="66">
        <v>1</v>
      </c>
      <c r="M64" s="68"/>
    </row>
    <row r="65" spans="1:13" x14ac:dyDescent="0.45">
      <c r="C65" s="6" t="s">
        <v>53</v>
      </c>
      <c r="G65" s="9">
        <v>106.25</v>
      </c>
      <c r="H65" s="29">
        <v>0.85</v>
      </c>
      <c r="I65" s="10">
        <v>7.7895894428152493E-2</v>
      </c>
      <c r="J65" s="59">
        <f t="shared" si="0"/>
        <v>3.43948417772535E-2</v>
      </c>
      <c r="K65" s="67" t="s">
        <v>85</v>
      </c>
      <c r="L65" s="66">
        <v>1</v>
      </c>
      <c r="M65" s="68"/>
    </row>
    <row r="66" spans="1:13" x14ac:dyDescent="0.45">
      <c r="C66" s="6" t="s">
        <v>54</v>
      </c>
      <c r="G66" s="9">
        <v>212.5</v>
      </c>
      <c r="H66" s="29">
        <v>0.85</v>
      </c>
      <c r="I66" s="10">
        <v>0.15579178885630499</v>
      </c>
      <c r="J66" s="59">
        <f t="shared" si="0"/>
        <v>6.8789683554507E-2</v>
      </c>
      <c r="K66" s="67" t="s">
        <v>85</v>
      </c>
      <c r="L66" s="66">
        <v>1</v>
      </c>
      <c r="M66" s="68"/>
    </row>
    <row r="67" spans="1:13" x14ac:dyDescent="0.45">
      <c r="C67" s="6" t="s">
        <v>55</v>
      </c>
      <c r="G67" s="9">
        <v>55.25</v>
      </c>
      <c r="H67" s="29">
        <v>0.85</v>
      </c>
      <c r="I67" s="10">
        <v>4.0505865102639295E-2</v>
      </c>
      <c r="J67" s="59">
        <f t="shared" si="0"/>
        <v>1.7885317724171821E-2</v>
      </c>
      <c r="K67" s="67" t="s">
        <v>85</v>
      </c>
      <c r="L67" s="66">
        <v>1</v>
      </c>
      <c r="M67" s="68"/>
    </row>
    <row r="68" spans="1:13" x14ac:dyDescent="0.45">
      <c r="C68" s="6" t="s">
        <v>20</v>
      </c>
      <c r="G68" s="9">
        <v>212.5</v>
      </c>
      <c r="H68" s="29">
        <v>0.85</v>
      </c>
      <c r="I68" s="10">
        <v>0</v>
      </c>
      <c r="J68" s="59">
        <f t="shared" si="0"/>
        <v>0</v>
      </c>
      <c r="K68" s="67" t="s">
        <v>85</v>
      </c>
      <c r="L68" s="66">
        <v>1</v>
      </c>
      <c r="M68" s="68"/>
    </row>
    <row r="69" spans="1:13" x14ac:dyDescent="0.45">
      <c r="C69" s="6" t="s">
        <v>56</v>
      </c>
      <c r="G69" s="9">
        <v>170</v>
      </c>
      <c r="H69" s="29">
        <v>0.85</v>
      </c>
      <c r="I69" s="10">
        <v>0.12463343108504399</v>
      </c>
      <c r="J69" s="59">
        <f t="shared" si="0"/>
        <v>5.5031746843605601E-2</v>
      </c>
      <c r="K69" s="67" t="s">
        <v>85</v>
      </c>
      <c r="L69" s="66">
        <v>1</v>
      </c>
      <c r="M69" s="68"/>
    </row>
    <row r="70" spans="1:13" x14ac:dyDescent="0.45">
      <c r="C70" s="6" t="s">
        <v>57</v>
      </c>
      <c r="G70" s="9">
        <v>50</v>
      </c>
      <c r="H70" s="29">
        <v>0.4</v>
      </c>
      <c r="I70" s="10">
        <v>3.6656891495601175E-2</v>
      </c>
      <c r="J70" s="59">
        <f t="shared" si="0"/>
        <v>1.6185807895178119E-2</v>
      </c>
      <c r="K70" s="67" t="s">
        <v>85</v>
      </c>
      <c r="L70" s="66">
        <v>1</v>
      </c>
      <c r="M70" s="68"/>
    </row>
    <row r="71" spans="1:13" x14ac:dyDescent="0.45">
      <c r="C71" s="30" t="s">
        <v>58</v>
      </c>
      <c r="D71" s="30"/>
      <c r="E71" s="30"/>
      <c r="G71" s="9">
        <v>350</v>
      </c>
      <c r="H71" s="29">
        <v>0.7</v>
      </c>
      <c r="I71" s="10">
        <v>0</v>
      </c>
      <c r="J71" s="59">
        <f t="shared" si="0"/>
        <v>0</v>
      </c>
      <c r="K71" s="67" t="s">
        <v>85</v>
      </c>
      <c r="L71" s="66">
        <v>1</v>
      </c>
      <c r="M71" s="68"/>
    </row>
    <row r="72" spans="1:13" x14ac:dyDescent="0.45">
      <c r="C72" s="610" t="s">
        <v>59</v>
      </c>
      <c r="D72" s="610"/>
      <c r="E72" s="610"/>
      <c r="F72" s="610"/>
      <c r="G72" s="51"/>
      <c r="H72" s="52"/>
      <c r="I72" s="46"/>
      <c r="J72" s="50">
        <f t="shared" si="0"/>
        <v>0</v>
      </c>
      <c r="K72" s="67"/>
      <c r="L72" s="67"/>
      <c r="M72" s="68"/>
    </row>
    <row r="73" spans="1:13" x14ac:dyDescent="0.45">
      <c r="C73" s="6" t="s">
        <v>60</v>
      </c>
      <c r="G73" s="9">
        <v>5.95</v>
      </c>
      <c r="H73" s="26">
        <v>0.85</v>
      </c>
      <c r="I73" s="10">
        <v>0</v>
      </c>
      <c r="J73" s="59">
        <f t="shared" si="0"/>
        <v>0</v>
      </c>
      <c r="K73" s="67" t="s">
        <v>86</v>
      </c>
      <c r="L73" s="66">
        <v>1</v>
      </c>
      <c r="M73" s="68"/>
    </row>
    <row r="74" spans="1:13" x14ac:dyDescent="0.45">
      <c r="C74" s="6" t="s">
        <v>61</v>
      </c>
      <c r="G74" s="9">
        <v>9</v>
      </c>
      <c r="H74" s="26">
        <v>3</v>
      </c>
      <c r="I74" s="10">
        <v>0</v>
      </c>
      <c r="J74" s="59">
        <f t="shared" si="0"/>
        <v>0</v>
      </c>
      <c r="K74" s="67" t="s">
        <v>86</v>
      </c>
      <c r="L74" s="66">
        <v>1</v>
      </c>
      <c r="M74" s="68"/>
    </row>
    <row r="75" spans="1:13" x14ac:dyDescent="0.45">
      <c r="C75" s="6" t="s">
        <v>62</v>
      </c>
      <c r="G75" s="9">
        <v>4.1999999999999993</v>
      </c>
      <c r="H75" s="26">
        <v>0.7</v>
      </c>
      <c r="I75" s="10">
        <v>0</v>
      </c>
      <c r="J75" s="59">
        <f t="shared" si="0"/>
        <v>0</v>
      </c>
      <c r="K75" s="67" t="s">
        <v>86</v>
      </c>
      <c r="L75" s="66">
        <v>1</v>
      </c>
      <c r="M75" s="68"/>
    </row>
    <row r="76" spans="1:13" x14ac:dyDescent="0.45">
      <c r="C76" s="6" t="s">
        <v>63</v>
      </c>
      <c r="G76" s="9">
        <v>9</v>
      </c>
      <c r="H76" s="26">
        <v>0.3</v>
      </c>
      <c r="I76" s="10">
        <v>0</v>
      </c>
      <c r="J76" s="59">
        <f t="shared" ref="J76:J81" si="1">I76/$I$98</f>
        <v>0</v>
      </c>
      <c r="K76" s="67" t="s">
        <v>86</v>
      </c>
      <c r="L76" s="66">
        <v>1</v>
      </c>
      <c r="M76" s="68"/>
    </row>
    <row r="77" spans="1:13" s="4" customFormat="1" x14ac:dyDescent="0.45">
      <c r="A77" s="11"/>
      <c r="B77" s="11"/>
      <c r="C77" s="11"/>
      <c r="D77" s="11"/>
      <c r="E77" s="11"/>
      <c r="F77" s="11"/>
      <c r="G77" s="31"/>
      <c r="H77" s="32"/>
      <c r="I77" s="33">
        <v>2.2647551319648094</v>
      </c>
      <c r="J77" s="47">
        <f t="shared" si="1"/>
        <v>1</v>
      </c>
      <c r="K77" s="69"/>
      <c r="L77" s="69"/>
      <c r="M77" s="70"/>
    </row>
    <row r="78" spans="1:13" x14ac:dyDescent="0.45">
      <c r="G78" s="34">
        <v>3089.1260000000002</v>
      </c>
      <c r="H78" s="35"/>
      <c r="I78" s="36"/>
      <c r="J78" s="47">
        <f t="shared" si="1"/>
        <v>0</v>
      </c>
      <c r="K78" s="67"/>
      <c r="L78" s="67"/>
      <c r="M78" s="68"/>
    </row>
    <row r="79" spans="1:13" x14ac:dyDescent="0.45">
      <c r="C79" s="607" t="s">
        <v>64</v>
      </c>
      <c r="D79" s="607"/>
      <c r="E79" s="607"/>
      <c r="F79" s="607"/>
      <c r="G79" s="13"/>
      <c r="H79" s="38" t="s">
        <v>65</v>
      </c>
      <c r="I79" s="14"/>
      <c r="J79" s="47">
        <f t="shared" si="1"/>
        <v>0</v>
      </c>
      <c r="K79" s="67"/>
      <c r="L79" s="67"/>
      <c r="M79" s="68"/>
    </row>
    <row r="80" spans="1:13" x14ac:dyDescent="0.45">
      <c r="C80" s="12"/>
      <c r="D80" s="12"/>
      <c r="E80" s="12"/>
      <c r="F80" s="12"/>
      <c r="G80" s="13" t="s">
        <v>66</v>
      </c>
      <c r="I80" s="14"/>
      <c r="J80" s="47">
        <f t="shared" si="1"/>
        <v>0</v>
      </c>
      <c r="K80" s="67"/>
      <c r="L80" s="67"/>
      <c r="M80" s="68"/>
    </row>
    <row r="81" spans="1:13" x14ac:dyDescent="0.45">
      <c r="A81" s="63" t="s">
        <v>103</v>
      </c>
      <c r="C81" s="6" t="s">
        <v>101</v>
      </c>
      <c r="G81" s="15">
        <v>176</v>
      </c>
      <c r="H81" s="39">
        <v>0.5</v>
      </c>
      <c r="I81" s="16">
        <v>0.1</v>
      </c>
      <c r="J81" s="47">
        <f t="shared" si="1"/>
        <v>4.4154883938045911E-2</v>
      </c>
      <c r="K81" s="67" t="s">
        <v>85</v>
      </c>
      <c r="L81" s="67"/>
      <c r="M81" s="68" t="s">
        <v>105</v>
      </c>
    </row>
    <row r="82" spans="1:13" x14ac:dyDescent="0.45">
      <c r="A82" s="63" t="s">
        <v>103</v>
      </c>
      <c r="C82" s="6" t="s">
        <v>102</v>
      </c>
      <c r="G82" s="15"/>
      <c r="H82" s="39"/>
      <c r="I82" s="16"/>
      <c r="J82" s="47"/>
      <c r="K82" s="67" t="s">
        <v>82</v>
      </c>
      <c r="L82" s="67"/>
      <c r="M82" s="68" t="s">
        <v>105</v>
      </c>
    </row>
    <row r="83" spans="1:13" x14ac:dyDescent="0.45">
      <c r="C83" s="6" t="s">
        <v>67</v>
      </c>
      <c r="G83" s="15">
        <v>88</v>
      </c>
      <c r="H83" s="39">
        <v>0.5</v>
      </c>
      <c r="I83" s="16">
        <v>0.05</v>
      </c>
      <c r="J83" s="47">
        <f>I83/$I$98</f>
        <v>2.2077441969022955E-2</v>
      </c>
      <c r="K83" s="67" t="s">
        <v>85</v>
      </c>
      <c r="L83" s="67"/>
      <c r="M83" s="68"/>
    </row>
    <row r="84" spans="1:13" x14ac:dyDescent="0.45">
      <c r="C84" s="6" t="s">
        <v>68</v>
      </c>
      <c r="G84" s="15">
        <v>0</v>
      </c>
      <c r="H84" s="39">
        <v>1</v>
      </c>
      <c r="I84" s="16">
        <v>0</v>
      </c>
      <c r="J84" s="47">
        <f>I84/$I$98</f>
        <v>0</v>
      </c>
      <c r="K84" s="67" t="s">
        <v>85</v>
      </c>
      <c r="L84" s="67"/>
      <c r="M84" s="68"/>
    </row>
    <row r="85" spans="1:13" x14ac:dyDescent="0.45">
      <c r="C85" s="6" t="s">
        <v>69</v>
      </c>
      <c r="G85" s="15">
        <v>0</v>
      </c>
      <c r="H85" s="39">
        <v>1</v>
      </c>
      <c r="I85" s="16">
        <v>0</v>
      </c>
      <c r="J85" s="47">
        <f>I85/$I$98</f>
        <v>0</v>
      </c>
      <c r="K85" s="67" t="s">
        <v>83</v>
      </c>
      <c r="L85" s="67"/>
      <c r="M85" s="68" t="s">
        <v>99</v>
      </c>
    </row>
    <row r="86" spans="1:13" x14ac:dyDescent="0.45">
      <c r="A86" s="63" t="s">
        <v>88</v>
      </c>
      <c r="C86" s="6" t="s">
        <v>87</v>
      </c>
      <c r="G86" s="15"/>
      <c r="H86" s="39"/>
      <c r="I86" s="16"/>
      <c r="J86" s="47"/>
      <c r="K86" s="67" t="s">
        <v>85</v>
      </c>
      <c r="L86" s="67"/>
      <c r="M86" s="68"/>
    </row>
    <row r="87" spans="1:13" x14ac:dyDescent="0.45">
      <c r="C87" s="608" t="s">
        <v>70</v>
      </c>
      <c r="D87" s="608"/>
      <c r="E87" s="608"/>
      <c r="F87" s="609"/>
      <c r="G87" s="15">
        <v>61.599999999999994</v>
      </c>
      <c r="H87" s="39">
        <v>0.7</v>
      </c>
      <c r="I87" s="16">
        <v>3.4999999999999996E-2</v>
      </c>
      <c r="J87" s="47">
        <f>I87/$I$98</f>
        <v>1.5454209378316066E-2</v>
      </c>
      <c r="K87" s="67" t="s">
        <v>85</v>
      </c>
      <c r="L87" s="67"/>
      <c r="M87" s="68"/>
    </row>
    <row r="88" spans="1:13" x14ac:dyDescent="0.45">
      <c r="A88" s="63" t="s">
        <v>88</v>
      </c>
      <c r="C88" s="57" t="s">
        <v>89</v>
      </c>
      <c r="D88" s="55"/>
      <c r="E88" s="55"/>
      <c r="F88" s="56"/>
      <c r="G88" s="15"/>
      <c r="H88" s="39"/>
      <c r="I88" s="16"/>
      <c r="J88" s="47"/>
      <c r="K88" s="67" t="s">
        <v>85</v>
      </c>
      <c r="L88" s="67"/>
      <c r="M88" s="68"/>
    </row>
    <row r="89" spans="1:13" x14ac:dyDescent="0.45">
      <c r="A89" s="63" t="s">
        <v>88</v>
      </c>
      <c r="C89" s="57" t="s">
        <v>95</v>
      </c>
      <c r="D89" s="55"/>
      <c r="E89" s="55"/>
      <c r="F89" s="56"/>
      <c r="G89" s="15"/>
      <c r="H89" s="39"/>
      <c r="I89" s="16"/>
      <c r="J89" s="47"/>
      <c r="K89" s="67" t="s">
        <v>85</v>
      </c>
      <c r="L89" s="67"/>
      <c r="M89" s="68"/>
    </row>
    <row r="90" spans="1:13" x14ac:dyDescent="0.45">
      <c r="A90" s="63" t="s">
        <v>88</v>
      </c>
      <c r="C90" s="57" t="s">
        <v>100</v>
      </c>
      <c r="D90" s="55"/>
      <c r="E90" s="55"/>
      <c r="F90" s="56"/>
      <c r="G90" s="15"/>
      <c r="H90" s="39"/>
      <c r="I90" s="16"/>
      <c r="J90" s="47"/>
      <c r="K90" s="67" t="s">
        <v>82</v>
      </c>
      <c r="L90" s="67"/>
      <c r="M90" s="68"/>
    </row>
    <row r="91" spans="1:13" x14ac:dyDescent="0.45">
      <c r="A91" s="63" t="s">
        <v>88</v>
      </c>
      <c r="C91" s="57" t="s">
        <v>104</v>
      </c>
      <c r="D91" s="55"/>
      <c r="E91" s="55"/>
      <c r="F91" s="56"/>
      <c r="G91" s="15"/>
      <c r="H91" s="39"/>
      <c r="I91" s="16"/>
      <c r="J91" s="47"/>
      <c r="K91" s="67" t="s">
        <v>82</v>
      </c>
      <c r="L91" s="67"/>
      <c r="M91" s="68"/>
    </row>
    <row r="92" spans="1:13" x14ac:dyDescent="0.45">
      <c r="A92" s="63" t="s">
        <v>88</v>
      </c>
      <c r="C92" s="57" t="s">
        <v>106</v>
      </c>
      <c r="D92" s="55"/>
      <c r="E92" s="55"/>
      <c r="F92" s="56"/>
      <c r="G92" s="15"/>
      <c r="H92" s="39"/>
      <c r="I92" s="16"/>
      <c r="J92" s="47"/>
      <c r="K92" s="67" t="s">
        <v>82</v>
      </c>
      <c r="L92" s="67"/>
      <c r="M92" s="68"/>
    </row>
    <row r="93" spans="1:13" x14ac:dyDescent="0.45">
      <c r="C93" s="6" t="s">
        <v>71</v>
      </c>
      <c r="G93" s="15">
        <v>35.200000000000003</v>
      </c>
      <c r="H93" s="39">
        <v>1</v>
      </c>
      <c r="I93" s="16">
        <v>0.02</v>
      </c>
      <c r="J93" s="47">
        <f>I93/$I$98</f>
        <v>8.8309767876091818E-3</v>
      </c>
      <c r="K93" s="67" t="s">
        <v>85</v>
      </c>
      <c r="L93" s="67"/>
      <c r="M93" s="68"/>
    </row>
    <row r="94" spans="1:13" x14ac:dyDescent="0.45">
      <c r="C94" s="6" t="s">
        <v>72</v>
      </c>
      <c r="G94" s="15">
        <v>35.200000000000003</v>
      </c>
      <c r="H94" s="39">
        <v>1</v>
      </c>
      <c r="I94" s="16">
        <v>0.02</v>
      </c>
      <c r="J94" s="47">
        <f>I94/$I$98</f>
        <v>8.8309767876091818E-3</v>
      </c>
      <c r="K94" s="67" t="s">
        <v>85</v>
      </c>
      <c r="L94" s="67"/>
      <c r="M94" s="68"/>
    </row>
    <row r="95" spans="1:13" x14ac:dyDescent="0.45">
      <c r="C95" s="6" t="s">
        <v>73</v>
      </c>
      <c r="G95" s="15">
        <v>0</v>
      </c>
      <c r="H95" s="39">
        <v>0</v>
      </c>
      <c r="I95" s="16">
        <v>0</v>
      </c>
      <c r="J95" s="47">
        <f>I95/$I$98</f>
        <v>0</v>
      </c>
      <c r="K95" s="67" t="s">
        <v>85</v>
      </c>
      <c r="L95" s="67"/>
      <c r="M95" s="68"/>
    </row>
    <row r="96" spans="1:13" s="2" customFormat="1" x14ac:dyDescent="0.45">
      <c r="A96" s="17"/>
      <c r="B96" s="17"/>
      <c r="C96" s="17"/>
      <c r="D96" s="17"/>
      <c r="E96" s="17"/>
      <c r="F96" s="17"/>
      <c r="G96" s="35">
        <v>396</v>
      </c>
      <c r="H96" s="17"/>
      <c r="I96" s="33">
        <v>0.22500000000000001</v>
      </c>
      <c r="J96" s="47">
        <f>I96/$I$98</f>
        <v>9.9348488860603296E-2</v>
      </c>
      <c r="K96" s="71"/>
      <c r="L96" s="71"/>
      <c r="M96" s="72"/>
    </row>
    <row r="97" spans="1:13" ht="18" x14ac:dyDescent="0.55000000000000004">
      <c r="G97" s="18"/>
      <c r="H97" s="19"/>
      <c r="K97" s="67"/>
      <c r="L97" s="67"/>
      <c r="M97" s="68"/>
    </row>
    <row r="98" spans="1:13" s="5" customFormat="1" ht="18" x14ac:dyDescent="0.55000000000000004">
      <c r="A98" s="20"/>
      <c r="B98" s="20"/>
      <c r="C98" s="21" t="s">
        <v>74</v>
      </c>
      <c r="D98" s="21"/>
      <c r="E98" s="21"/>
      <c r="F98" s="21"/>
      <c r="G98" s="22"/>
      <c r="H98" s="23" t="s">
        <v>75</v>
      </c>
      <c r="I98" s="40">
        <v>2.2647551319648094</v>
      </c>
      <c r="K98" s="73"/>
      <c r="L98" s="73"/>
      <c r="M98" s="74"/>
    </row>
  </sheetData>
  <mergeCells count="11">
    <mergeCell ref="L3:L5"/>
    <mergeCell ref="G3:J4"/>
    <mergeCell ref="C79:F79"/>
    <mergeCell ref="C87:F87"/>
    <mergeCell ref="C8:F8"/>
    <mergeCell ref="C16:F16"/>
    <mergeCell ref="C37:F37"/>
    <mergeCell ref="C53:F53"/>
    <mergeCell ref="C59:F59"/>
    <mergeCell ref="C72:F72"/>
    <mergeCell ref="C5:F5"/>
  </mergeCells>
  <dataValidations count="1">
    <dataValidation type="list" allowBlank="1" showInputMessage="1" showErrorMessage="1" sqref="K9:K96" xr:uid="{7D1D0435-B165-EE4A-8850-731A1C44AEA7}">
      <formula1>$Q$1:$Q$3</formula1>
    </dataValidation>
  </dataValidations>
  <pageMargins left="0.7" right="0.7" top="0.75" bottom="0.75" header="0.3" footer="0.3"/>
  <pageSetup paperSize="9"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F58ED-230E-7443-B2E2-D3A0C9D90DE1}">
  <sheetPr>
    <tabColor theme="0" tint="-0.499984740745262"/>
  </sheetPr>
  <dimension ref="C4:R69"/>
  <sheetViews>
    <sheetView showGridLines="0" topLeftCell="J1" zoomScale="80" zoomScaleNormal="80" workbookViewId="0">
      <selection activeCell="P6" sqref="P6"/>
    </sheetView>
  </sheetViews>
  <sheetFormatPr defaultColWidth="10.86328125" defaultRowHeight="15.75" x14ac:dyDescent="0.5"/>
  <cols>
    <col min="1" max="2" width="2.3984375" style="258" customWidth="1"/>
    <col min="3" max="3" width="23.3984375" style="257" bestFit="1" customWidth="1"/>
    <col min="4" max="5" width="5.1328125" style="257" bestFit="1" customWidth="1"/>
    <col min="6" max="6" width="14.73046875" style="257" bestFit="1" customWidth="1"/>
    <col min="7" max="7" width="24" style="257" bestFit="1" customWidth="1"/>
    <col min="8" max="8" width="19.265625" style="257" bestFit="1" customWidth="1"/>
    <col min="9" max="9" width="33.86328125" style="257" bestFit="1" customWidth="1"/>
    <col min="10" max="10" width="64.3984375" style="257" bestFit="1" customWidth="1"/>
    <col min="11" max="11" width="51.1328125" style="257" bestFit="1" customWidth="1"/>
    <col min="12" max="12" width="4" style="257" bestFit="1" customWidth="1"/>
    <col min="13" max="13" width="30.73046875" style="257" bestFit="1" customWidth="1"/>
    <col min="14" max="14" width="15.86328125" style="257" bestFit="1" customWidth="1"/>
    <col min="15" max="15" width="34.86328125" style="257" bestFit="1" customWidth="1"/>
    <col min="16" max="18" width="10.86328125" style="257"/>
    <col min="19" max="16384" width="10.86328125" style="258"/>
  </cols>
  <sheetData>
    <row r="4" spans="3:17" x14ac:dyDescent="0.5">
      <c r="C4" s="257" t="s">
        <v>222</v>
      </c>
      <c r="D4" s="257">
        <v>1940</v>
      </c>
      <c r="E4" s="257">
        <v>1960</v>
      </c>
      <c r="F4" s="257" t="s">
        <v>223</v>
      </c>
      <c r="G4" s="257" t="s">
        <v>224</v>
      </c>
      <c r="H4" s="257" t="s">
        <v>225</v>
      </c>
      <c r="I4" s="257" t="s">
        <v>226</v>
      </c>
      <c r="J4" s="257" t="s">
        <v>227</v>
      </c>
      <c r="K4" s="257" t="s">
        <v>228</v>
      </c>
      <c r="L4" s="257" t="s">
        <v>82</v>
      </c>
      <c r="M4" s="257" t="s">
        <v>229</v>
      </c>
      <c r="N4" s="257" t="s">
        <v>230</v>
      </c>
      <c r="O4" s="257" t="s">
        <v>231</v>
      </c>
      <c r="P4" s="257" t="s">
        <v>382</v>
      </c>
      <c r="Q4" s="257" t="s">
        <v>477</v>
      </c>
    </row>
    <row r="5" spans="3:17" x14ac:dyDescent="0.5">
      <c r="C5" s="257" t="s">
        <v>232</v>
      </c>
      <c r="D5" s="257">
        <v>1941</v>
      </c>
      <c r="E5" s="257">
        <v>1961</v>
      </c>
      <c r="F5" s="257" t="s">
        <v>233</v>
      </c>
      <c r="G5" s="257" t="s">
        <v>234</v>
      </c>
      <c r="H5" s="257" t="s">
        <v>235</v>
      </c>
      <c r="I5" s="257" t="s">
        <v>236</v>
      </c>
      <c r="J5" s="257" t="s">
        <v>237</v>
      </c>
      <c r="K5" s="257" t="s">
        <v>238</v>
      </c>
      <c r="L5" s="257" t="s">
        <v>83</v>
      </c>
      <c r="M5" s="257" t="s">
        <v>239</v>
      </c>
      <c r="N5" s="257" t="s">
        <v>240</v>
      </c>
      <c r="O5" s="257" t="s">
        <v>241</v>
      </c>
      <c r="P5" s="257" t="s">
        <v>383</v>
      </c>
      <c r="Q5" s="257" t="s">
        <v>478</v>
      </c>
    </row>
    <row r="6" spans="3:17" x14ac:dyDescent="0.5">
      <c r="C6" s="257" t="s">
        <v>242</v>
      </c>
      <c r="D6" s="257">
        <v>1942</v>
      </c>
      <c r="E6" s="257">
        <v>1962</v>
      </c>
      <c r="F6" s="257" t="s">
        <v>243</v>
      </c>
      <c r="G6" s="257" t="s">
        <v>244</v>
      </c>
      <c r="H6" s="257" t="s">
        <v>245</v>
      </c>
      <c r="I6" s="257" t="s">
        <v>246</v>
      </c>
      <c r="J6" s="257" t="s">
        <v>247</v>
      </c>
      <c r="K6" s="257" t="s">
        <v>248</v>
      </c>
      <c r="M6" s="257" t="s">
        <v>249</v>
      </c>
      <c r="N6" s="257" t="s">
        <v>250</v>
      </c>
      <c r="O6" s="257" t="s">
        <v>248</v>
      </c>
      <c r="P6" s="257" t="s">
        <v>2924</v>
      </c>
      <c r="Q6" s="257" t="s">
        <v>476</v>
      </c>
    </row>
    <row r="7" spans="3:17" x14ac:dyDescent="0.5">
      <c r="C7" s="257" t="s">
        <v>251</v>
      </c>
      <c r="D7" s="257">
        <v>1943</v>
      </c>
      <c r="E7" s="257">
        <v>1963</v>
      </c>
      <c r="F7" s="257" t="s">
        <v>252</v>
      </c>
      <c r="G7" s="257" t="s">
        <v>253</v>
      </c>
      <c r="H7" s="257" t="s">
        <v>254</v>
      </c>
      <c r="I7" s="257" t="s">
        <v>255</v>
      </c>
      <c r="J7" s="257" t="s">
        <v>256</v>
      </c>
      <c r="M7" s="257" t="s">
        <v>257</v>
      </c>
      <c r="N7" s="257" t="s">
        <v>258</v>
      </c>
      <c r="P7" s="257" t="s">
        <v>476</v>
      </c>
    </row>
    <row r="8" spans="3:17" x14ac:dyDescent="0.5">
      <c r="C8" s="257" t="s">
        <v>259</v>
      </c>
      <c r="D8" s="257">
        <v>1944</v>
      </c>
      <c r="E8" s="257">
        <v>1964</v>
      </c>
      <c r="F8" s="257" t="s">
        <v>260</v>
      </c>
      <c r="G8" s="257" t="s">
        <v>261</v>
      </c>
      <c r="H8" s="257" t="s">
        <v>262</v>
      </c>
      <c r="I8" s="257" t="s">
        <v>263</v>
      </c>
      <c r="J8" s="257" t="s">
        <v>264</v>
      </c>
      <c r="M8" s="257" t="s">
        <v>265</v>
      </c>
      <c r="N8" s="257" t="s">
        <v>266</v>
      </c>
    </row>
    <row r="9" spans="3:17" x14ac:dyDescent="0.5">
      <c r="C9" s="257" t="s">
        <v>261</v>
      </c>
      <c r="D9" s="257">
        <v>1945</v>
      </c>
      <c r="E9" s="257">
        <v>1965</v>
      </c>
      <c r="F9" s="257" t="s">
        <v>267</v>
      </c>
      <c r="G9" s="257" t="s">
        <v>268</v>
      </c>
      <c r="H9" s="257" t="s">
        <v>269</v>
      </c>
      <c r="I9" s="257" t="s">
        <v>248</v>
      </c>
      <c r="J9" s="257" t="s">
        <v>248</v>
      </c>
      <c r="M9" s="257" t="s">
        <v>248</v>
      </c>
      <c r="N9" s="257" t="s">
        <v>270</v>
      </c>
    </row>
    <row r="10" spans="3:17" x14ac:dyDescent="0.5">
      <c r="C10" s="257" t="s">
        <v>268</v>
      </c>
      <c r="D10" s="257">
        <v>1946</v>
      </c>
      <c r="E10" s="257">
        <v>1966</v>
      </c>
      <c r="G10" s="257" t="s">
        <v>271</v>
      </c>
      <c r="H10" s="257" t="s">
        <v>272</v>
      </c>
    </row>
    <row r="11" spans="3:17" x14ac:dyDescent="0.5">
      <c r="C11" s="257" t="s">
        <v>271</v>
      </c>
      <c r="D11" s="257">
        <v>1947</v>
      </c>
      <c r="E11" s="257">
        <v>1967</v>
      </c>
      <c r="G11" s="257" t="s">
        <v>273</v>
      </c>
      <c r="H11" s="257" t="s">
        <v>274</v>
      </c>
    </row>
    <row r="12" spans="3:17" x14ac:dyDescent="0.5">
      <c r="C12" s="257" t="s">
        <v>273</v>
      </c>
      <c r="D12" s="257">
        <v>1948</v>
      </c>
      <c r="E12" s="257">
        <v>1968</v>
      </c>
      <c r="G12" s="257" t="s">
        <v>242</v>
      </c>
      <c r="H12" s="257" t="s">
        <v>248</v>
      </c>
    </row>
    <row r="13" spans="3:17" x14ac:dyDescent="0.5">
      <c r="C13" s="257" t="s">
        <v>248</v>
      </c>
      <c r="D13" s="257">
        <v>1949</v>
      </c>
      <c r="E13" s="257">
        <v>1969</v>
      </c>
      <c r="G13" s="257" t="s">
        <v>245</v>
      </c>
    </row>
    <row r="14" spans="3:17" x14ac:dyDescent="0.5">
      <c r="D14" s="257">
        <v>1950</v>
      </c>
      <c r="E14" s="257">
        <v>1970</v>
      </c>
      <c r="G14" s="257" t="s">
        <v>254</v>
      </c>
    </row>
    <row r="15" spans="3:17" x14ac:dyDescent="0.5">
      <c r="D15" s="257">
        <v>1951</v>
      </c>
      <c r="E15" s="257">
        <v>1971</v>
      </c>
      <c r="G15" s="257" t="s">
        <v>262</v>
      </c>
    </row>
    <row r="16" spans="3:17" x14ac:dyDescent="0.5">
      <c r="D16" s="257">
        <v>1952</v>
      </c>
      <c r="E16" s="257">
        <v>1972</v>
      </c>
      <c r="G16" s="257" t="s">
        <v>269</v>
      </c>
    </row>
    <row r="17" spans="4:15" x14ac:dyDescent="0.5">
      <c r="D17" s="257">
        <v>1953</v>
      </c>
      <c r="E17" s="257">
        <v>1973</v>
      </c>
      <c r="G17" s="257" t="s">
        <v>272</v>
      </c>
    </row>
    <row r="18" spans="4:15" x14ac:dyDescent="0.5">
      <c r="D18" s="257">
        <v>1954</v>
      </c>
      <c r="E18" s="257">
        <v>1974</v>
      </c>
      <c r="G18" s="257" t="s">
        <v>274</v>
      </c>
    </row>
    <row r="19" spans="4:15" x14ac:dyDescent="0.5">
      <c r="D19" s="257">
        <v>1955</v>
      </c>
      <c r="E19" s="257">
        <v>1975</v>
      </c>
      <c r="G19" s="257" t="s">
        <v>248</v>
      </c>
    </row>
    <row r="20" spans="4:15" x14ac:dyDescent="0.5">
      <c r="D20" s="257">
        <v>1956</v>
      </c>
      <c r="E20" s="257">
        <v>1976</v>
      </c>
    </row>
    <row r="21" spans="4:15" x14ac:dyDescent="0.5">
      <c r="D21" s="257">
        <v>1957</v>
      </c>
      <c r="E21" s="257">
        <v>1977</v>
      </c>
    </row>
    <row r="22" spans="4:15" x14ac:dyDescent="0.5">
      <c r="D22" s="257">
        <v>1958</v>
      </c>
      <c r="E22" s="257">
        <v>1978</v>
      </c>
    </row>
    <row r="23" spans="4:15" x14ac:dyDescent="0.5">
      <c r="D23" s="257">
        <v>1959</v>
      </c>
      <c r="E23" s="257">
        <v>1979</v>
      </c>
    </row>
    <row r="24" spans="4:15" x14ac:dyDescent="0.5">
      <c r="D24" s="257">
        <v>1960</v>
      </c>
      <c r="E24" s="257">
        <v>1980</v>
      </c>
    </row>
    <row r="25" spans="4:15" x14ac:dyDescent="0.5">
      <c r="D25" s="257">
        <v>1961</v>
      </c>
      <c r="E25" s="257">
        <v>1981</v>
      </c>
    </row>
    <row r="26" spans="4:15" x14ac:dyDescent="0.5">
      <c r="D26" s="257">
        <v>1962</v>
      </c>
      <c r="E26" s="257">
        <v>1982</v>
      </c>
    </row>
    <row r="27" spans="4:15" x14ac:dyDescent="0.5">
      <c r="D27" s="257">
        <v>1963</v>
      </c>
      <c r="E27" s="257">
        <v>1983</v>
      </c>
    </row>
    <row r="28" spans="4:15" x14ac:dyDescent="0.5">
      <c r="D28" s="257">
        <v>1964</v>
      </c>
      <c r="E28" s="257">
        <v>1984</v>
      </c>
    </row>
    <row r="29" spans="4:15" x14ac:dyDescent="0.5">
      <c r="D29" s="257">
        <v>1965</v>
      </c>
      <c r="E29" s="257">
        <v>1985</v>
      </c>
    </row>
    <row r="30" spans="4:15" x14ac:dyDescent="0.5">
      <c r="D30" s="257">
        <v>1966</v>
      </c>
      <c r="E30" s="257">
        <v>1986</v>
      </c>
      <c r="J30"/>
      <c r="K30"/>
      <c r="L30"/>
      <c r="M30"/>
      <c r="N30"/>
      <c r="O30"/>
    </row>
    <row r="31" spans="4:15" x14ac:dyDescent="0.5">
      <c r="D31" s="257">
        <v>1967</v>
      </c>
      <c r="E31" s="257">
        <v>1987</v>
      </c>
      <c r="J31" t="s">
        <v>209</v>
      </c>
      <c r="K31" s="238" t="s">
        <v>192</v>
      </c>
      <c r="L31" s="238" t="s">
        <v>205</v>
      </c>
      <c r="M31" s="238" t="s">
        <v>276</v>
      </c>
      <c r="N31" s="238" t="s">
        <v>388</v>
      </c>
      <c r="O31"/>
    </row>
    <row r="32" spans="4:15" x14ac:dyDescent="0.5">
      <c r="D32" s="257">
        <v>1968</v>
      </c>
      <c r="E32" s="257">
        <v>1988</v>
      </c>
      <c r="J32"/>
      <c r="K32" t="s">
        <v>193</v>
      </c>
      <c r="L32" t="s">
        <v>206</v>
      </c>
      <c r="M32" t="s">
        <v>277</v>
      </c>
      <c r="N32" t="s">
        <v>386</v>
      </c>
      <c r="O32"/>
    </row>
    <row r="33" spans="4:15" x14ac:dyDescent="0.5">
      <c r="D33" s="257">
        <v>1969</v>
      </c>
      <c r="E33" s="257">
        <v>1989</v>
      </c>
      <c r="J33"/>
      <c r="K33" t="s">
        <v>194</v>
      </c>
      <c r="L33" t="s">
        <v>207</v>
      </c>
      <c r="M33" t="s">
        <v>384</v>
      </c>
      <c r="N33" t="s">
        <v>387</v>
      </c>
      <c r="O33"/>
    </row>
    <row r="34" spans="4:15" x14ac:dyDescent="0.5">
      <c r="D34" s="257">
        <v>1970</v>
      </c>
      <c r="E34" s="257">
        <v>1990</v>
      </c>
      <c r="J34"/>
      <c r="K34" t="s">
        <v>196</v>
      </c>
      <c r="L34" t="s">
        <v>208</v>
      </c>
      <c r="M34" t="s">
        <v>390</v>
      </c>
      <c r="N34"/>
      <c r="O34"/>
    </row>
    <row r="35" spans="4:15" x14ac:dyDescent="0.5">
      <c r="D35" s="257">
        <v>1971</v>
      </c>
      <c r="E35" s="257">
        <v>1991</v>
      </c>
      <c r="J35"/>
      <c r="K35" t="s">
        <v>198</v>
      </c>
      <c r="L35"/>
      <c r="N35"/>
      <c r="O35"/>
    </row>
    <row r="36" spans="4:15" x14ac:dyDescent="0.5">
      <c r="D36" s="257">
        <v>1972</v>
      </c>
      <c r="E36" s="257">
        <v>1992</v>
      </c>
      <c r="J36"/>
      <c r="K36" t="s">
        <v>199</v>
      </c>
      <c r="L36"/>
      <c r="M36"/>
      <c r="N36"/>
      <c r="O36"/>
    </row>
    <row r="37" spans="4:15" x14ac:dyDescent="0.5">
      <c r="D37" s="257">
        <v>1973</v>
      </c>
      <c r="E37" s="257">
        <v>1993</v>
      </c>
      <c r="J37"/>
      <c r="K37" t="s">
        <v>200</v>
      </c>
      <c r="L37"/>
      <c r="M37"/>
      <c r="N37"/>
      <c r="O37"/>
    </row>
    <row r="38" spans="4:15" x14ac:dyDescent="0.5">
      <c r="D38" s="257">
        <v>1974</v>
      </c>
      <c r="E38" s="257">
        <v>1994</v>
      </c>
      <c r="J38"/>
      <c r="K38" t="s">
        <v>201</v>
      </c>
      <c r="L38"/>
      <c r="M38"/>
      <c r="N38"/>
      <c r="O38"/>
    </row>
    <row r="39" spans="4:15" x14ac:dyDescent="0.5">
      <c r="D39" s="257">
        <v>1975</v>
      </c>
      <c r="E39" s="257">
        <v>1995</v>
      </c>
      <c r="J39"/>
      <c r="K39" t="s">
        <v>202</v>
      </c>
      <c r="L39"/>
      <c r="M39"/>
      <c r="N39"/>
      <c r="O39"/>
    </row>
    <row r="40" spans="4:15" x14ac:dyDescent="0.5">
      <c r="D40" s="257">
        <v>1976</v>
      </c>
      <c r="E40" s="257">
        <v>1996</v>
      </c>
      <c r="J40"/>
      <c r="K40" t="s">
        <v>197</v>
      </c>
      <c r="L40"/>
      <c r="M40"/>
      <c r="N40"/>
      <c r="O40"/>
    </row>
    <row r="41" spans="4:15" x14ac:dyDescent="0.5">
      <c r="D41" s="257">
        <v>1977</v>
      </c>
      <c r="E41" s="257">
        <v>1997</v>
      </c>
      <c r="J41"/>
      <c r="K41" t="s">
        <v>203</v>
      </c>
      <c r="L41"/>
      <c r="M41"/>
      <c r="N41"/>
      <c r="O41"/>
    </row>
    <row r="42" spans="4:15" x14ac:dyDescent="0.5">
      <c r="D42" s="257">
        <v>1978</v>
      </c>
      <c r="E42" s="257">
        <v>1998</v>
      </c>
      <c r="J42"/>
      <c r="K42"/>
      <c r="L42"/>
      <c r="M42"/>
      <c r="N42"/>
      <c r="O42"/>
    </row>
    <row r="43" spans="4:15" x14ac:dyDescent="0.5">
      <c r="D43" s="257">
        <v>1979</v>
      </c>
      <c r="E43" s="257">
        <v>1999</v>
      </c>
      <c r="J43"/>
      <c r="K43"/>
      <c r="L43"/>
      <c r="M43"/>
      <c r="N43"/>
      <c r="O43"/>
    </row>
    <row r="44" spans="4:15" x14ac:dyDescent="0.5">
      <c r="D44" s="257">
        <v>1980</v>
      </c>
      <c r="E44" s="257">
        <v>2000</v>
      </c>
      <c r="J44"/>
      <c r="K44"/>
      <c r="L44"/>
      <c r="M44"/>
      <c r="N44"/>
      <c r="O44"/>
    </row>
    <row r="45" spans="4:15" x14ac:dyDescent="0.5">
      <c r="D45" s="257">
        <v>1981</v>
      </c>
      <c r="E45" s="257">
        <v>2001</v>
      </c>
      <c r="J45"/>
      <c r="K45"/>
      <c r="L45"/>
      <c r="M45"/>
      <c r="N45"/>
      <c r="O45"/>
    </row>
    <row r="46" spans="4:15" x14ac:dyDescent="0.5">
      <c r="D46" s="257">
        <v>1982</v>
      </c>
      <c r="E46" s="257">
        <v>2002</v>
      </c>
      <c r="J46"/>
      <c r="K46"/>
      <c r="L46"/>
      <c r="M46"/>
      <c r="N46"/>
      <c r="O46"/>
    </row>
    <row r="47" spans="4:15" x14ac:dyDescent="0.5">
      <c r="D47" s="257">
        <v>1983</v>
      </c>
      <c r="E47" s="257">
        <v>2003</v>
      </c>
    </row>
    <row r="48" spans="4:15" x14ac:dyDescent="0.5">
      <c r="D48" s="257">
        <v>1984</v>
      </c>
      <c r="E48" s="257">
        <v>2004</v>
      </c>
    </row>
    <row r="49" spans="4:5" x14ac:dyDescent="0.5">
      <c r="D49" s="257">
        <v>1985</v>
      </c>
      <c r="E49" s="257">
        <v>2005</v>
      </c>
    </row>
    <row r="50" spans="4:5" x14ac:dyDescent="0.5">
      <c r="D50" s="257">
        <v>1986</v>
      </c>
      <c r="E50" s="257">
        <v>2006</v>
      </c>
    </row>
    <row r="51" spans="4:5" x14ac:dyDescent="0.5">
      <c r="D51" s="257">
        <v>1987</v>
      </c>
      <c r="E51" s="257">
        <v>2007</v>
      </c>
    </row>
    <row r="52" spans="4:5" x14ac:dyDescent="0.5">
      <c r="D52" s="257">
        <v>1988</v>
      </c>
      <c r="E52" s="257">
        <v>2008</v>
      </c>
    </row>
    <row r="53" spans="4:5" x14ac:dyDescent="0.5">
      <c r="D53" s="257">
        <v>1989</v>
      </c>
      <c r="E53" s="257">
        <v>2009</v>
      </c>
    </row>
    <row r="54" spans="4:5" x14ac:dyDescent="0.5">
      <c r="D54" s="257">
        <v>1990</v>
      </c>
      <c r="E54" s="257">
        <v>2010</v>
      </c>
    </row>
    <row r="55" spans="4:5" x14ac:dyDescent="0.5">
      <c r="D55" s="257">
        <v>1991</v>
      </c>
      <c r="E55" s="257">
        <v>2011</v>
      </c>
    </row>
    <row r="56" spans="4:5" x14ac:dyDescent="0.5">
      <c r="D56" s="257">
        <v>1992</v>
      </c>
      <c r="E56" s="257">
        <v>2012</v>
      </c>
    </row>
    <row r="57" spans="4:5" x14ac:dyDescent="0.5">
      <c r="D57" s="257">
        <v>1993</v>
      </c>
      <c r="E57" s="257">
        <v>2013</v>
      </c>
    </row>
    <row r="58" spans="4:5" x14ac:dyDescent="0.5">
      <c r="D58" s="257">
        <v>1994</v>
      </c>
      <c r="E58" s="257">
        <v>2014</v>
      </c>
    </row>
    <row r="59" spans="4:5" x14ac:dyDescent="0.5">
      <c r="D59" s="257">
        <v>1995</v>
      </c>
      <c r="E59" s="257">
        <v>2015</v>
      </c>
    </row>
    <row r="60" spans="4:5" x14ac:dyDescent="0.5">
      <c r="E60" s="257">
        <v>2016</v>
      </c>
    </row>
    <row r="61" spans="4:5" x14ac:dyDescent="0.5">
      <c r="E61" s="257">
        <v>2017</v>
      </c>
    </row>
    <row r="62" spans="4:5" x14ac:dyDescent="0.5">
      <c r="E62" s="257">
        <v>2018</v>
      </c>
    </row>
    <row r="63" spans="4:5" x14ac:dyDescent="0.5">
      <c r="E63" s="257">
        <v>2019</v>
      </c>
    </row>
    <row r="64" spans="4:5" x14ac:dyDescent="0.5">
      <c r="E64" s="257">
        <v>2020</v>
      </c>
    </row>
    <row r="65" spans="5:5" x14ac:dyDescent="0.5">
      <c r="E65" s="257">
        <v>2021</v>
      </c>
    </row>
    <row r="66" spans="5:5" x14ac:dyDescent="0.5">
      <c r="E66" s="257">
        <v>2022</v>
      </c>
    </row>
    <row r="67" spans="5:5" x14ac:dyDescent="0.5">
      <c r="E67" s="257">
        <v>2023</v>
      </c>
    </row>
    <row r="68" spans="5:5" x14ac:dyDescent="0.5">
      <c r="E68" s="257">
        <v>2024</v>
      </c>
    </row>
    <row r="69" spans="5:5" x14ac:dyDescent="0.5">
      <c r="E69" s="257">
        <v>2025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88DF-BA5E-469D-9CAB-C6F048E55500}">
  <dimension ref="A1:R217"/>
  <sheetViews>
    <sheetView zoomScale="120" zoomScaleNormal="120" workbookViewId="0">
      <pane ySplit="7" topLeftCell="A164" activePane="bottomLeft" state="frozen"/>
      <selection activeCell="H11" sqref="H11"/>
      <selection pane="bottomLeft" activeCell="H11" sqref="H11"/>
    </sheetView>
  </sheetViews>
  <sheetFormatPr defaultColWidth="8.3984375" defaultRowHeight="14.25" outlineLevelRow="1" x14ac:dyDescent="0.45"/>
  <cols>
    <col min="1" max="1" width="6.1328125" style="6" customWidth="1"/>
    <col min="2" max="2" width="2" style="6" customWidth="1"/>
    <col min="3" max="3" width="43" style="6" customWidth="1"/>
    <col min="4" max="4" width="24.86328125" style="6" bestFit="1" customWidth="1"/>
    <col min="5" max="5" width="5" style="6" customWidth="1"/>
    <col min="6" max="6" width="15" style="6" bestFit="1" customWidth="1"/>
    <col min="7" max="7" width="2.3984375" style="6" customWidth="1"/>
    <col min="8" max="8" width="7.265625" style="6" customWidth="1"/>
    <col min="9" max="9" width="9.1328125" style="6" customWidth="1"/>
    <col min="10" max="10" width="6" style="6" customWidth="1"/>
    <col min="11" max="11" width="11.73046875" style="1" bestFit="1" customWidth="1"/>
    <col min="12" max="12" width="23.3984375" style="1" customWidth="1"/>
    <col min="13" max="13" width="16.265625" style="1" bestFit="1" customWidth="1"/>
    <col min="14" max="14" width="62.86328125" style="60" customWidth="1"/>
    <col min="15" max="16384" width="8.3984375" style="1"/>
  </cols>
  <sheetData>
    <row r="1" spans="1:18" ht="21" x14ac:dyDescent="0.65">
      <c r="C1" s="7" t="s">
        <v>0</v>
      </c>
      <c r="K1" s="75" t="s">
        <v>76</v>
      </c>
      <c r="R1" s="76" t="s">
        <v>82</v>
      </c>
    </row>
    <row r="2" spans="1:18" ht="3.75" customHeight="1" x14ac:dyDescent="0.65">
      <c r="C2" s="7"/>
      <c r="K2" s="41"/>
      <c r="R2" s="76" t="s">
        <v>83</v>
      </c>
    </row>
    <row r="3" spans="1:18" ht="10.5" customHeight="1" x14ac:dyDescent="0.45">
      <c r="H3" s="605" t="s">
        <v>107</v>
      </c>
      <c r="I3" s="606"/>
      <c r="J3" s="606"/>
      <c r="K3" s="606"/>
      <c r="M3" s="604" t="s">
        <v>92</v>
      </c>
      <c r="R3" s="77" t="s">
        <v>84</v>
      </c>
    </row>
    <row r="4" spans="1:18" ht="5.25" customHeight="1" x14ac:dyDescent="0.45">
      <c r="H4" s="605"/>
      <c r="I4" s="606"/>
      <c r="J4" s="606"/>
      <c r="K4" s="606"/>
      <c r="M4" s="604"/>
    </row>
    <row r="5" spans="1:18" s="3" customFormat="1" ht="19.5" customHeight="1" x14ac:dyDescent="0.45">
      <c r="A5" s="8"/>
      <c r="B5" s="8"/>
      <c r="C5" s="611"/>
      <c r="D5" s="611"/>
      <c r="E5" s="611"/>
      <c r="F5" s="611"/>
      <c r="G5" s="164"/>
      <c r="H5" s="24" t="s">
        <v>78</v>
      </c>
      <c r="I5" s="25" t="s">
        <v>79</v>
      </c>
      <c r="J5" s="54" t="s">
        <v>80</v>
      </c>
      <c r="K5" s="58" t="s">
        <v>90</v>
      </c>
      <c r="M5" s="604"/>
    </row>
    <row r="6" spans="1:18" s="3" customFormat="1" ht="9" customHeight="1" x14ac:dyDescent="0.45">
      <c r="A6" s="8"/>
      <c r="B6" s="8"/>
      <c r="C6" s="37"/>
      <c r="D6" s="37"/>
      <c r="E6" s="37"/>
      <c r="F6" s="37"/>
      <c r="G6" s="163"/>
      <c r="H6" s="24"/>
      <c r="I6" s="25"/>
      <c r="J6" s="10"/>
    </row>
    <row r="7" spans="1:18" ht="13.5" customHeight="1" x14ac:dyDescent="0.55000000000000004">
      <c r="C7" s="42" t="s">
        <v>77</v>
      </c>
      <c r="D7" s="43"/>
      <c r="E7" s="43"/>
      <c r="F7" s="43"/>
      <c r="G7" s="43"/>
      <c r="H7" s="44"/>
      <c r="I7" s="45"/>
      <c r="J7" s="46"/>
      <c r="K7" s="43"/>
      <c r="L7" s="43" t="s">
        <v>81</v>
      </c>
      <c r="M7" s="43" t="s">
        <v>91</v>
      </c>
      <c r="N7" s="61" t="s">
        <v>93</v>
      </c>
    </row>
    <row r="8" spans="1:18" s="102" customFormat="1" x14ac:dyDescent="0.45">
      <c r="A8" s="93"/>
      <c r="B8" s="93"/>
      <c r="C8" s="613" t="s">
        <v>145</v>
      </c>
      <c r="D8" s="613"/>
      <c r="E8" s="613"/>
      <c r="F8" s="613"/>
      <c r="G8" s="165"/>
      <c r="H8" s="139"/>
      <c r="I8" s="139"/>
      <c r="J8" s="139"/>
      <c r="K8" s="139"/>
    </row>
    <row r="9" spans="1:18" s="3" customFormat="1" ht="18.75" customHeight="1" x14ac:dyDescent="0.45">
      <c r="A9" s="84"/>
      <c r="B9" s="8"/>
      <c r="C9" s="27" t="s">
        <v>2</v>
      </c>
      <c r="D9" s="159" t="s">
        <v>108</v>
      </c>
      <c r="E9" s="88"/>
      <c r="F9" s="88"/>
      <c r="G9" s="88"/>
      <c r="H9" s="9"/>
      <c r="I9" s="25"/>
      <c r="J9" s="10"/>
      <c r="K9" s="59"/>
      <c r="L9" s="90"/>
      <c r="M9" s="91">
        <v>1</v>
      </c>
      <c r="N9" s="90"/>
    </row>
    <row r="10" spans="1:18" s="3" customFormat="1" ht="14.25" customHeight="1" x14ac:dyDescent="0.45">
      <c r="A10" s="84"/>
      <c r="B10" s="8"/>
      <c r="C10" s="89"/>
      <c r="D10" s="159" t="s">
        <v>110</v>
      </c>
      <c r="E10" s="88"/>
      <c r="F10" s="88"/>
      <c r="G10" s="88"/>
      <c r="H10" s="9"/>
      <c r="I10" s="25"/>
      <c r="J10" s="10"/>
      <c r="K10" s="59"/>
      <c r="L10" s="65"/>
      <c r="M10" s="66">
        <v>1</v>
      </c>
      <c r="N10" s="65"/>
    </row>
    <row r="11" spans="1:18" s="3" customFormat="1" x14ac:dyDescent="0.45">
      <c r="A11" s="84"/>
      <c r="B11" s="8"/>
      <c r="C11" s="89"/>
      <c r="D11" s="159" t="s">
        <v>109</v>
      </c>
      <c r="E11" s="88"/>
      <c r="F11" s="88"/>
      <c r="G11" s="88"/>
      <c r="H11" s="9"/>
      <c r="I11" s="25"/>
      <c r="J11" s="10"/>
      <c r="K11" s="59"/>
      <c r="L11" s="65"/>
      <c r="M11" s="66"/>
      <c r="N11" s="65"/>
    </row>
    <row r="12" spans="1:18" s="3" customFormat="1" x14ac:dyDescent="0.45">
      <c r="A12" s="84"/>
      <c r="B12" s="8"/>
      <c r="C12" s="89"/>
      <c r="D12" s="159" t="s">
        <v>111</v>
      </c>
      <c r="E12" s="88"/>
      <c r="F12" s="88"/>
      <c r="G12" s="88"/>
      <c r="H12" s="9"/>
      <c r="I12" s="25"/>
      <c r="J12" s="10"/>
      <c r="K12" s="59"/>
      <c r="L12" s="65"/>
      <c r="M12" s="66"/>
      <c r="N12" s="65"/>
    </row>
    <row r="13" spans="1:18" s="102" customFormat="1" x14ac:dyDescent="0.45">
      <c r="A13" s="92"/>
      <c r="B13" s="93"/>
      <c r="C13" s="94"/>
      <c r="D13" s="160" t="s">
        <v>112</v>
      </c>
      <c r="E13" s="95"/>
      <c r="F13" s="95"/>
      <c r="G13" s="95"/>
      <c r="H13" s="96"/>
      <c r="I13" s="97"/>
      <c r="J13" s="98"/>
      <c r="K13" s="99"/>
      <c r="L13" s="100"/>
      <c r="M13" s="101"/>
      <c r="N13" s="100"/>
    </row>
    <row r="14" spans="1:18" s="3" customFormat="1" x14ac:dyDescent="0.45">
      <c r="A14" s="84"/>
      <c r="B14" s="8"/>
      <c r="C14" s="89" t="s">
        <v>114</v>
      </c>
      <c r="D14" s="159" t="s">
        <v>108</v>
      </c>
      <c r="E14" s="88"/>
      <c r="F14" s="88"/>
      <c r="G14" s="88"/>
      <c r="H14" s="9"/>
      <c r="I14" s="25"/>
      <c r="J14" s="10"/>
      <c r="K14" s="59"/>
      <c r="L14" s="90"/>
      <c r="M14" s="91"/>
      <c r="N14" s="90"/>
    </row>
    <row r="15" spans="1:18" s="3" customFormat="1" x14ac:dyDescent="0.45">
      <c r="A15" s="84"/>
      <c r="B15" s="8"/>
      <c r="C15" s="89"/>
      <c r="D15" s="159" t="s">
        <v>110</v>
      </c>
      <c r="E15" s="88"/>
      <c r="F15" s="88"/>
      <c r="G15" s="88"/>
      <c r="H15" s="9"/>
      <c r="I15" s="25"/>
      <c r="J15" s="10"/>
      <c r="K15" s="59"/>
      <c r="L15" s="65"/>
      <c r="M15" s="66"/>
      <c r="N15" s="65"/>
    </row>
    <row r="16" spans="1:18" s="3" customFormat="1" x14ac:dyDescent="0.45">
      <c r="A16" s="84"/>
      <c r="B16" s="8"/>
      <c r="C16" s="89"/>
      <c r="D16" s="159" t="s">
        <v>109</v>
      </c>
      <c r="E16" s="88"/>
      <c r="F16" s="88"/>
      <c r="G16" s="88"/>
      <c r="H16" s="9"/>
      <c r="I16" s="25"/>
      <c r="J16" s="10"/>
      <c r="K16" s="59"/>
      <c r="L16" s="65"/>
      <c r="M16" s="66"/>
      <c r="N16" s="65"/>
    </row>
    <row r="17" spans="1:14" s="3" customFormat="1" x14ac:dyDescent="0.45">
      <c r="A17" s="8"/>
      <c r="B17" s="8"/>
      <c r="D17" s="159" t="s">
        <v>111</v>
      </c>
      <c r="E17" s="88"/>
      <c r="F17" s="88"/>
      <c r="G17" s="88"/>
      <c r="H17" s="9"/>
      <c r="I17" s="25"/>
      <c r="J17" s="10"/>
      <c r="K17" s="59"/>
      <c r="L17" s="65"/>
      <c r="M17" s="66">
        <v>1</v>
      </c>
      <c r="N17" s="65"/>
    </row>
    <row r="18" spans="1:14" s="102" customFormat="1" x14ac:dyDescent="0.45">
      <c r="A18" s="93"/>
      <c r="B18" s="93"/>
      <c r="C18" s="94"/>
      <c r="D18" s="160" t="s">
        <v>112</v>
      </c>
      <c r="E18" s="95"/>
      <c r="F18" s="95"/>
      <c r="G18" s="95"/>
      <c r="H18" s="96"/>
      <c r="I18" s="97"/>
      <c r="J18" s="98"/>
      <c r="K18" s="99"/>
      <c r="L18" s="100"/>
      <c r="M18" s="101"/>
      <c r="N18" s="100"/>
    </row>
    <row r="19" spans="1:14" s="3" customFormat="1" x14ac:dyDescent="0.45">
      <c r="A19" s="8"/>
      <c r="B19" s="8"/>
      <c r="C19" s="150" t="s">
        <v>113</v>
      </c>
      <c r="D19" s="159" t="s">
        <v>108</v>
      </c>
      <c r="E19" s="88"/>
      <c r="F19" s="88"/>
      <c r="G19" s="88"/>
      <c r="H19" s="9"/>
      <c r="I19" s="25"/>
      <c r="J19" s="10"/>
      <c r="K19" s="59"/>
      <c r="L19" s="90"/>
      <c r="M19" s="91">
        <v>1</v>
      </c>
      <c r="N19" s="90"/>
    </row>
    <row r="20" spans="1:14" s="3" customFormat="1" x14ac:dyDescent="0.45">
      <c r="A20" s="8"/>
      <c r="B20" s="8"/>
      <c r="C20" s="89"/>
      <c r="D20" s="159" t="s">
        <v>110</v>
      </c>
      <c r="E20" s="88"/>
      <c r="F20" s="88"/>
      <c r="G20" s="88"/>
      <c r="H20" s="9"/>
      <c r="I20" s="25"/>
      <c r="J20" s="10"/>
      <c r="K20" s="59"/>
      <c r="L20" s="65"/>
      <c r="M20" s="66"/>
      <c r="N20" s="65"/>
    </row>
    <row r="21" spans="1:14" s="3" customFormat="1" x14ac:dyDescent="0.45">
      <c r="A21" s="8"/>
      <c r="B21" s="8"/>
      <c r="C21" s="89"/>
      <c r="D21" s="159" t="s">
        <v>109</v>
      </c>
      <c r="E21" s="88"/>
      <c r="F21" s="88"/>
      <c r="G21" s="88"/>
      <c r="H21" s="9"/>
      <c r="I21" s="25"/>
      <c r="J21" s="10"/>
      <c r="K21" s="59"/>
      <c r="L21" s="65"/>
      <c r="M21" s="66"/>
      <c r="N21" s="65"/>
    </row>
    <row r="22" spans="1:14" s="3" customFormat="1" x14ac:dyDescent="0.45">
      <c r="A22" s="8"/>
      <c r="B22" s="8"/>
      <c r="C22" s="89"/>
      <c r="D22" s="159" t="s">
        <v>111</v>
      </c>
      <c r="E22" s="88"/>
      <c r="F22" s="88"/>
      <c r="G22" s="88"/>
      <c r="H22" s="9"/>
      <c r="I22" s="25"/>
      <c r="J22" s="10"/>
      <c r="K22" s="59"/>
      <c r="L22" s="65"/>
      <c r="M22" s="66"/>
      <c r="N22" s="65"/>
    </row>
    <row r="23" spans="1:14" s="102" customFormat="1" x14ac:dyDescent="0.45">
      <c r="A23" s="93"/>
      <c r="B23" s="93"/>
      <c r="C23" s="94"/>
      <c r="D23" s="160" t="s">
        <v>112</v>
      </c>
      <c r="E23" s="95"/>
      <c r="F23" s="95"/>
      <c r="G23" s="95"/>
      <c r="H23" s="96"/>
      <c r="I23" s="97"/>
      <c r="J23" s="98"/>
      <c r="K23" s="99"/>
      <c r="L23" s="100"/>
      <c r="M23" s="101"/>
      <c r="N23" s="100"/>
    </row>
    <row r="24" spans="1:14" s="3" customFormat="1" x14ac:dyDescent="0.45">
      <c r="A24" s="8"/>
      <c r="B24" s="8"/>
      <c r="C24" s="150" t="s">
        <v>115</v>
      </c>
      <c r="D24" s="159" t="s">
        <v>108</v>
      </c>
      <c r="E24" s="88"/>
      <c r="F24" s="88"/>
      <c r="G24" s="88"/>
      <c r="H24" s="9"/>
      <c r="I24" s="25"/>
      <c r="J24" s="10"/>
      <c r="K24" s="59"/>
      <c r="L24" s="90"/>
      <c r="M24" s="91">
        <v>1</v>
      </c>
      <c r="N24" s="90"/>
    </row>
    <row r="25" spans="1:14" s="3" customFormat="1" x14ac:dyDescent="0.45">
      <c r="A25" s="8"/>
      <c r="B25" s="8"/>
      <c r="C25" s="89"/>
      <c r="D25" s="159" t="s">
        <v>110</v>
      </c>
      <c r="E25" s="88"/>
      <c r="F25" s="88"/>
      <c r="G25" s="88"/>
      <c r="H25" s="9"/>
      <c r="I25" s="25"/>
      <c r="J25" s="10"/>
      <c r="K25" s="59"/>
      <c r="L25" s="65"/>
      <c r="M25" s="66"/>
      <c r="N25" s="65"/>
    </row>
    <row r="26" spans="1:14" s="3" customFormat="1" x14ac:dyDescent="0.45">
      <c r="A26" s="8"/>
      <c r="B26" s="8"/>
      <c r="C26" s="89"/>
      <c r="D26" s="159" t="s">
        <v>109</v>
      </c>
      <c r="E26" s="88"/>
      <c r="F26" s="88"/>
      <c r="G26" s="88"/>
      <c r="H26" s="9"/>
      <c r="I26" s="25"/>
      <c r="J26" s="10"/>
      <c r="K26" s="59"/>
      <c r="L26" s="65"/>
      <c r="M26" s="66"/>
      <c r="N26" s="65"/>
    </row>
    <row r="27" spans="1:14" s="3" customFormat="1" x14ac:dyDescent="0.45">
      <c r="A27" s="8"/>
      <c r="B27" s="8"/>
      <c r="C27" s="89"/>
      <c r="D27" s="159" t="s">
        <v>111</v>
      </c>
      <c r="E27" s="88"/>
      <c r="F27" s="88"/>
      <c r="G27" s="88"/>
      <c r="H27" s="9"/>
      <c r="I27" s="25"/>
      <c r="J27" s="10"/>
      <c r="K27" s="59"/>
      <c r="L27" s="65"/>
      <c r="M27" s="66"/>
      <c r="N27" s="65"/>
    </row>
    <row r="28" spans="1:14" s="102" customFormat="1" x14ac:dyDescent="0.45">
      <c r="A28" s="93"/>
      <c r="B28" s="93"/>
      <c r="C28" s="94"/>
      <c r="D28" s="160" t="s">
        <v>112</v>
      </c>
      <c r="E28" s="95"/>
      <c r="F28" s="95"/>
      <c r="G28" s="95"/>
      <c r="H28" s="96"/>
      <c r="I28" s="97"/>
      <c r="J28" s="98"/>
      <c r="K28" s="99"/>
      <c r="L28" s="100"/>
      <c r="M28" s="101"/>
      <c r="N28" s="100"/>
    </row>
    <row r="29" spans="1:14" s="3" customFormat="1" x14ac:dyDescent="0.45">
      <c r="A29" s="8"/>
      <c r="B29" s="8"/>
      <c r="C29" s="150" t="s">
        <v>116</v>
      </c>
      <c r="D29" s="159" t="s">
        <v>108</v>
      </c>
      <c r="E29" s="88"/>
      <c r="F29" s="88"/>
      <c r="G29" s="88"/>
      <c r="H29" s="9"/>
      <c r="I29" s="25"/>
      <c r="J29" s="10"/>
      <c r="K29" s="59"/>
      <c r="L29" s="90"/>
      <c r="M29" s="91">
        <v>1</v>
      </c>
      <c r="N29" s="167" t="s">
        <v>152</v>
      </c>
    </row>
    <row r="30" spans="1:14" s="3" customFormat="1" x14ac:dyDescent="0.45">
      <c r="A30" s="8"/>
      <c r="B30" s="8"/>
      <c r="C30" s="89"/>
      <c r="D30" s="159" t="s">
        <v>110</v>
      </c>
      <c r="E30" s="88"/>
      <c r="F30" s="88"/>
      <c r="G30" s="88"/>
      <c r="H30" s="9"/>
      <c r="I30" s="25"/>
      <c r="J30" s="10"/>
      <c r="K30" s="59"/>
      <c r="L30" s="65"/>
      <c r="M30" s="66"/>
      <c r="N30" s="65"/>
    </row>
    <row r="31" spans="1:14" s="3" customFormat="1" x14ac:dyDescent="0.45">
      <c r="A31" s="8"/>
      <c r="B31" s="8"/>
      <c r="C31" s="89"/>
      <c r="D31" s="159" t="s">
        <v>109</v>
      </c>
      <c r="E31" s="88"/>
      <c r="F31" s="88"/>
      <c r="G31" s="88"/>
      <c r="H31" s="9"/>
      <c r="I31" s="25"/>
      <c r="J31" s="10"/>
      <c r="K31" s="59"/>
      <c r="L31" s="65"/>
      <c r="M31" s="66"/>
      <c r="N31" s="65"/>
    </row>
    <row r="32" spans="1:14" s="3" customFormat="1" x14ac:dyDescent="0.45">
      <c r="A32" s="8"/>
      <c r="B32" s="8"/>
      <c r="C32" s="89"/>
      <c r="D32" s="159" t="s">
        <v>111</v>
      </c>
      <c r="E32" s="88"/>
      <c r="F32" s="88"/>
      <c r="G32" s="88"/>
      <c r="H32" s="9"/>
      <c r="I32" s="25"/>
      <c r="J32" s="10"/>
      <c r="K32" s="59"/>
      <c r="L32" s="65"/>
      <c r="M32" s="66"/>
      <c r="N32" s="65"/>
    </row>
    <row r="33" spans="1:14" s="102" customFormat="1" x14ac:dyDescent="0.45">
      <c r="A33" s="93"/>
      <c r="B33" s="93"/>
      <c r="C33" s="94"/>
      <c r="D33" s="160" t="s">
        <v>112</v>
      </c>
      <c r="E33" s="95"/>
      <c r="F33" s="95"/>
      <c r="G33" s="95"/>
      <c r="H33" s="96"/>
      <c r="I33" s="97"/>
      <c r="J33" s="98"/>
      <c r="K33" s="99"/>
      <c r="L33" s="100"/>
      <c r="M33" s="101"/>
      <c r="N33" s="100"/>
    </row>
    <row r="34" spans="1:14" s="3" customFormat="1" x14ac:dyDescent="0.45">
      <c r="A34" s="8"/>
      <c r="B34" s="8"/>
      <c r="C34" s="150" t="s">
        <v>117</v>
      </c>
      <c r="D34" s="159" t="s">
        <v>108</v>
      </c>
      <c r="E34" s="88"/>
      <c r="F34" s="88"/>
      <c r="G34" s="88"/>
      <c r="H34" s="9"/>
      <c r="I34" s="25"/>
      <c r="J34" s="10"/>
      <c r="K34" s="59"/>
      <c r="L34" s="90"/>
      <c r="M34" s="91"/>
      <c r="N34" s="167" t="s">
        <v>153</v>
      </c>
    </row>
    <row r="35" spans="1:14" s="3" customFormat="1" x14ac:dyDescent="0.45">
      <c r="A35" s="8"/>
      <c r="B35" s="8"/>
      <c r="C35" s="89"/>
      <c r="D35" s="159" t="s">
        <v>110</v>
      </c>
      <c r="E35" s="88"/>
      <c r="F35" s="88"/>
      <c r="G35" s="88"/>
      <c r="H35" s="9"/>
      <c r="I35" s="25"/>
      <c r="J35" s="10"/>
      <c r="K35" s="59"/>
      <c r="L35" s="65"/>
      <c r="M35" s="66"/>
      <c r="N35" s="65"/>
    </row>
    <row r="36" spans="1:14" s="3" customFormat="1" x14ac:dyDescent="0.45">
      <c r="A36" s="8"/>
      <c r="B36" s="8"/>
      <c r="C36" s="89"/>
      <c r="D36" s="159" t="s">
        <v>109</v>
      </c>
      <c r="E36" s="88"/>
      <c r="F36" s="88"/>
      <c r="G36" s="88"/>
      <c r="H36" s="9"/>
      <c r="I36" s="25"/>
      <c r="J36" s="10"/>
      <c r="K36" s="59"/>
      <c r="L36" s="65"/>
      <c r="M36" s="66"/>
      <c r="N36" s="65"/>
    </row>
    <row r="37" spans="1:14" s="3" customFormat="1" x14ac:dyDescent="0.45">
      <c r="A37" s="8"/>
      <c r="B37" s="8"/>
      <c r="C37" s="89"/>
      <c r="D37" s="159" t="s">
        <v>111</v>
      </c>
      <c r="E37" s="88"/>
      <c r="F37" s="88"/>
      <c r="G37" s="88"/>
      <c r="H37" s="9"/>
      <c r="I37" s="25"/>
      <c r="J37" s="10"/>
      <c r="K37" s="59"/>
      <c r="L37" s="65"/>
      <c r="M37" s="66"/>
      <c r="N37" s="65"/>
    </row>
    <row r="38" spans="1:14" s="102" customFormat="1" x14ac:dyDescent="0.45">
      <c r="A38" s="93"/>
      <c r="B38" s="93"/>
      <c r="C38" s="94"/>
      <c r="D38" s="160" t="s">
        <v>112</v>
      </c>
      <c r="E38" s="95"/>
      <c r="F38" s="95"/>
      <c r="G38" s="95"/>
      <c r="H38" s="96"/>
      <c r="I38" s="97"/>
      <c r="J38" s="98"/>
      <c r="K38" s="99"/>
      <c r="L38" s="100"/>
      <c r="M38" s="101"/>
      <c r="N38" s="100"/>
    </row>
    <row r="39" spans="1:14" s="3" customFormat="1" x14ac:dyDescent="0.45">
      <c r="A39" s="8"/>
      <c r="B39" s="8"/>
      <c r="C39" s="150" t="s">
        <v>60</v>
      </c>
      <c r="D39" s="159" t="s">
        <v>108</v>
      </c>
      <c r="E39" s="88"/>
      <c r="F39" s="88"/>
      <c r="G39" s="88"/>
      <c r="H39" s="9"/>
      <c r="I39" s="25"/>
      <c r="J39" s="10"/>
      <c r="K39" s="59"/>
      <c r="L39" s="90"/>
      <c r="M39" s="91"/>
      <c r="N39" s="167" t="s">
        <v>154</v>
      </c>
    </row>
    <row r="40" spans="1:14" s="3" customFormat="1" x14ac:dyDescent="0.45">
      <c r="A40" s="8"/>
      <c r="B40" s="8"/>
      <c r="C40" s="89"/>
      <c r="D40" s="159" t="s">
        <v>110</v>
      </c>
      <c r="E40" s="88"/>
      <c r="F40" s="88"/>
      <c r="G40" s="88"/>
      <c r="H40" s="9"/>
      <c r="I40" s="25"/>
      <c r="J40" s="10"/>
      <c r="K40" s="59"/>
      <c r="L40" s="65"/>
      <c r="M40" s="66"/>
      <c r="N40" s="65"/>
    </row>
    <row r="41" spans="1:14" s="3" customFormat="1" x14ac:dyDescent="0.45">
      <c r="A41" s="8"/>
      <c r="B41" s="8"/>
      <c r="C41" s="89"/>
      <c r="D41" s="159" t="s">
        <v>109</v>
      </c>
      <c r="E41" s="88"/>
      <c r="F41" s="88"/>
      <c r="G41" s="88"/>
      <c r="H41" s="9"/>
      <c r="I41" s="25"/>
      <c r="J41" s="10"/>
      <c r="K41" s="59"/>
      <c r="L41" s="65"/>
      <c r="M41" s="66"/>
      <c r="N41" s="65"/>
    </row>
    <row r="42" spans="1:14" s="3" customFormat="1" x14ac:dyDescent="0.45">
      <c r="A42" s="8"/>
      <c r="B42" s="8"/>
      <c r="C42" s="89"/>
      <c r="D42" s="159" t="s">
        <v>111</v>
      </c>
      <c r="E42" s="88"/>
      <c r="F42" s="88"/>
      <c r="G42" s="88"/>
      <c r="H42" s="9"/>
      <c r="I42" s="25"/>
      <c r="J42" s="10"/>
      <c r="K42" s="59"/>
      <c r="L42" s="65"/>
      <c r="M42" s="66"/>
      <c r="N42" s="65"/>
    </row>
    <row r="43" spans="1:14" s="102" customFormat="1" x14ac:dyDescent="0.45">
      <c r="A43" s="93"/>
      <c r="B43" s="93"/>
      <c r="C43" s="94"/>
      <c r="D43" s="160" t="s">
        <v>112</v>
      </c>
      <c r="E43" s="95"/>
      <c r="F43" s="95"/>
      <c r="G43" s="95"/>
      <c r="H43" s="96"/>
      <c r="I43" s="97"/>
      <c r="J43" s="98"/>
      <c r="K43" s="99"/>
      <c r="L43" s="100"/>
      <c r="M43" s="101"/>
      <c r="N43" s="100"/>
    </row>
    <row r="44" spans="1:14" s="3" customFormat="1" x14ac:dyDescent="0.45">
      <c r="A44" s="8"/>
      <c r="B44" s="8"/>
      <c r="C44" s="150" t="s">
        <v>119</v>
      </c>
      <c r="D44" s="159" t="s">
        <v>108</v>
      </c>
      <c r="E44" s="88"/>
      <c r="F44" s="88"/>
      <c r="G44" s="88"/>
      <c r="H44" s="9"/>
      <c r="I44" s="25"/>
      <c r="J44" s="10"/>
      <c r="K44" s="59"/>
      <c r="L44" s="90"/>
      <c r="M44" s="91"/>
      <c r="N44" s="167" t="s">
        <v>120</v>
      </c>
    </row>
    <row r="45" spans="1:14" s="3" customFormat="1" x14ac:dyDescent="0.45">
      <c r="A45" s="8"/>
      <c r="B45" s="8"/>
      <c r="C45" s="89"/>
      <c r="D45" s="159" t="s">
        <v>110</v>
      </c>
      <c r="E45" s="88"/>
      <c r="F45" s="88"/>
      <c r="G45" s="88"/>
      <c r="H45" s="9"/>
      <c r="I45" s="25"/>
      <c r="J45" s="10"/>
      <c r="K45" s="59"/>
      <c r="L45" s="65"/>
      <c r="M45" s="66"/>
      <c r="N45" s="65"/>
    </row>
    <row r="46" spans="1:14" s="3" customFormat="1" x14ac:dyDescent="0.45">
      <c r="A46" s="8"/>
      <c r="B46" s="8"/>
      <c r="C46" s="89"/>
      <c r="D46" s="159" t="s">
        <v>109</v>
      </c>
      <c r="E46" s="88"/>
      <c r="F46" s="88"/>
      <c r="G46" s="88"/>
      <c r="H46" s="9"/>
      <c r="I46" s="25"/>
      <c r="J46" s="10"/>
      <c r="K46" s="59"/>
      <c r="L46" s="65"/>
      <c r="M46" s="66"/>
      <c r="N46" s="65"/>
    </row>
    <row r="47" spans="1:14" s="3" customFormat="1" x14ac:dyDescent="0.45">
      <c r="A47" s="8"/>
      <c r="B47" s="8"/>
      <c r="C47" s="89"/>
      <c r="D47" s="159" t="s">
        <v>111</v>
      </c>
      <c r="E47" s="88"/>
      <c r="F47" s="88"/>
      <c r="G47" s="88"/>
      <c r="H47" s="9"/>
      <c r="I47" s="25"/>
      <c r="J47" s="10"/>
      <c r="K47" s="59"/>
      <c r="L47" s="65"/>
      <c r="M47" s="66"/>
      <c r="N47" s="65"/>
    </row>
    <row r="48" spans="1:14" s="102" customFormat="1" x14ac:dyDescent="0.45">
      <c r="A48" s="93"/>
      <c r="B48" s="93"/>
      <c r="C48" s="94"/>
      <c r="D48" s="160" t="s">
        <v>112</v>
      </c>
      <c r="E48" s="95"/>
      <c r="F48" s="95"/>
      <c r="G48" s="95"/>
      <c r="H48" s="96"/>
      <c r="I48" s="97"/>
      <c r="J48" s="98"/>
      <c r="K48" s="99"/>
      <c r="L48" s="100"/>
      <c r="M48" s="101"/>
      <c r="N48" s="100"/>
    </row>
    <row r="49" spans="1:14" s="3" customFormat="1" x14ac:dyDescent="0.45">
      <c r="A49" s="8"/>
      <c r="B49" s="8"/>
      <c r="C49" s="150" t="s">
        <v>123</v>
      </c>
      <c r="D49" s="159" t="s">
        <v>108</v>
      </c>
      <c r="E49" s="88"/>
      <c r="F49" s="88"/>
      <c r="G49" s="88"/>
      <c r="H49" s="9"/>
      <c r="I49" s="25"/>
      <c r="J49" s="10"/>
      <c r="K49" s="59"/>
      <c r="L49" s="90"/>
      <c r="M49" s="91"/>
      <c r="N49" s="90"/>
    </row>
    <row r="50" spans="1:14" s="3" customFormat="1" x14ac:dyDescent="0.45">
      <c r="A50" s="8"/>
      <c r="B50" s="8"/>
      <c r="C50" s="89"/>
      <c r="D50" s="159" t="s">
        <v>110</v>
      </c>
      <c r="E50" s="88"/>
      <c r="F50" s="88"/>
      <c r="G50" s="88"/>
      <c r="H50" s="9"/>
      <c r="I50" s="25"/>
      <c r="J50" s="10"/>
      <c r="K50" s="59"/>
      <c r="L50" s="65"/>
      <c r="M50" s="66"/>
      <c r="N50" s="65"/>
    </row>
    <row r="51" spans="1:14" s="3" customFormat="1" x14ac:dyDescent="0.45">
      <c r="A51" s="8"/>
      <c r="B51" s="8"/>
      <c r="C51" s="89"/>
      <c r="D51" s="159" t="s">
        <v>109</v>
      </c>
      <c r="E51" s="88"/>
      <c r="F51" s="88"/>
      <c r="G51" s="88"/>
      <c r="H51" s="9"/>
      <c r="I51" s="25"/>
      <c r="J51" s="10"/>
      <c r="K51" s="59"/>
      <c r="L51" s="65"/>
      <c r="M51" s="66"/>
      <c r="N51" s="65"/>
    </row>
    <row r="52" spans="1:14" s="3" customFormat="1" x14ac:dyDescent="0.45">
      <c r="A52" s="8"/>
      <c r="B52" s="8"/>
      <c r="C52" s="89"/>
      <c r="D52" s="159" t="s">
        <v>111</v>
      </c>
      <c r="E52" s="88"/>
      <c r="F52" s="88"/>
      <c r="G52" s="88"/>
      <c r="H52" s="9"/>
      <c r="I52" s="25"/>
      <c r="J52" s="10"/>
      <c r="K52" s="59"/>
      <c r="L52" s="65"/>
      <c r="M52" s="66"/>
      <c r="N52" s="65"/>
    </row>
    <row r="53" spans="1:14" s="102" customFormat="1" x14ac:dyDescent="0.45">
      <c r="A53" s="93"/>
      <c r="B53" s="93"/>
      <c r="C53" s="94"/>
      <c r="D53" s="160" t="s">
        <v>112</v>
      </c>
      <c r="E53" s="95"/>
      <c r="F53" s="95"/>
      <c r="G53" s="95"/>
      <c r="H53" s="96"/>
      <c r="I53" s="97"/>
      <c r="J53" s="98"/>
      <c r="K53" s="99"/>
      <c r="L53" s="100"/>
      <c r="M53" s="101"/>
      <c r="N53" s="100"/>
    </row>
    <row r="54" spans="1:14" s="3" customFormat="1" x14ac:dyDescent="0.45">
      <c r="A54" s="8"/>
      <c r="B54" s="8"/>
      <c r="C54" s="150" t="s">
        <v>122</v>
      </c>
      <c r="D54" s="159" t="s">
        <v>108</v>
      </c>
      <c r="E54" s="88"/>
      <c r="F54" s="88"/>
      <c r="G54" s="88"/>
      <c r="H54" s="9"/>
      <c r="I54" s="25"/>
      <c r="J54" s="10"/>
      <c r="K54" s="59"/>
      <c r="L54" s="90"/>
      <c r="M54" s="91"/>
      <c r="N54" s="90"/>
    </row>
    <row r="55" spans="1:14" s="3" customFormat="1" x14ac:dyDescent="0.45">
      <c r="A55" s="8"/>
      <c r="B55" s="8"/>
      <c r="C55" s="89"/>
      <c r="D55" s="159" t="s">
        <v>110</v>
      </c>
      <c r="E55" s="88"/>
      <c r="F55" s="88"/>
      <c r="G55" s="88"/>
      <c r="H55" s="9"/>
      <c r="I55" s="25"/>
      <c r="J55" s="10"/>
      <c r="K55" s="59"/>
      <c r="L55" s="65"/>
      <c r="M55" s="66"/>
      <c r="N55" s="65"/>
    </row>
    <row r="56" spans="1:14" s="3" customFormat="1" x14ac:dyDescent="0.45">
      <c r="A56" s="8"/>
      <c r="B56" s="8"/>
      <c r="C56" s="89"/>
      <c r="D56" s="159" t="s">
        <v>109</v>
      </c>
      <c r="E56" s="88"/>
      <c r="F56" s="88"/>
      <c r="G56" s="88"/>
      <c r="H56" s="9"/>
      <c r="I56" s="25"/>
      <c r="J56" s="10"/>
      <c r="K56" s="59"/>
      <c r="L56" s="65"/>
      <c r="M56" s="66"/>
      <c r="N56" s="65"/>
    </row>
    <row r="57" spans="1:14" s="3" customFormat="1" x14ac:dyDescent="0.45">
      <c r="A57" s="8"/>
      <c r="B57" s="8"/>
      <c r="C57" s="89"/>
      <c r="D57" s="159" t="s">
        <v>111</v>
      </c>
      <c r="E57" s="88"/>
      <c r="F57" s="88"/>
      <c r="G57" s="88"/>
      <c r="H57" s="9"/>
      <c r="I57" s="25"/>
      <c r="J57" s="10"/>
      <c r="K57" s="59"/>
      <c r="L57" s="65"/>
      <c r="M57" s="66"/>
      <c r="N57" s="65"/>
    </row>
    <row r="58" spans="1:14" s="102" customFormat="1" x14ac:dyDescent="0.45">
      <c r="A58" s="93"/>
      <c r="B58" s="93"/>
      <c r="C58" s="94"/>
      <c r="D58" s="160" t="s">
        <v>112</v>
      </c>
      <c r="E58" s="95"/>
      <c r="F58" s="95"/>
      <c r="G58" s="95"/>
      <c r="H58" s="96"/>
      <c r="I58" s="97"/>
      <c r="J58" s="98"/>
      <c r="K58" s="99"/>
      <c r="L58" s="100"/>
      <c r="M58" s="101"/>
      <c r="N58" s="100"/>
    </row>
    <row r="59" spans="1:14" s="3" customFormat="1" ht="13.5" customHeight="1" x14ac:dyDescent="0.45">
      <c r="A59" s="8"/>
      <c r="B59" s="8"/>
      <c r="C59" s="150" t="s">
        <v>124</v>
      </c>
      <c r="D59" s="159" t="s">
        <v>108</v>
      </c>
      <c r="E59" s="88"/>
      <c r="F59" s="88"/>
      <c r="G59" s="88"/>
      <c r="H59" s="9"/>
      <c r="I59" s="25"/>
      <c r="J59" s="10"/>
      <c r="K59" s="59"/>
      <c r="L59" s="90"/>
      <c r="M59" s="91"/>
      <c r="N59" s="90"/>
    </row>
    <row r="60" spans="1:14" s="3" customFormat="1" ht="13.5" customHeight="1" x14ac:dyDescent="0.45">
      <c r="A60" s="8"/>
      <c r="B60" s="8"/>
      <c r="C60" s="89"/>
      <c r="D60" s="159" t="s">
        <v>110</v>
      </c>
      <c r="E60" s="88"/>
      <c r="F60" s="88"/>
      <c r="G60" s="88"/>
      <c r="H60" s="9"/>
      <c r="I60" s="25"/>
      <c r="J60" s="10"/>
      <c r="K60" s="59"/>
      <c r="L60" s="65"/>
      <c r="M60" s="66"/>
      <c r="N60" s="65"/>
    </row>
    <row r="61" spans="1:14" s="3" customFormat="1" ht="13.5" customHeight="1" x14ac:dyDescent="0.45">
      <c r="A61" s="8"/>
      <c r="B61" s="8"/>
      <c r="C61" s="89"/>
      <c r="D61" s="159" t="s">
        <v>109</v>
      </c>
      <c r="E61" s="88"/>
      <c r="F61" s="88"/>
      <c r="G61" s="88"/>
      <c r="H61" s="9"/>
      <c r="I61" s="25"/>
      <c r="J61" s="10"/>
      <c r="K61" s="59"/>
      <c r="L61" s="65"/>
      <c r="M61" s="66"/>
      <c r="N61" s="65"/>
    </row>
    <row r="62" spans="1:14" s="3" customFormat="1" ht="13.5" customHeight="1" x14ac:dyDescent="0.45">
      <c r="A62" s="8"/>
      <c r="B62" s="8"/>
      <c r="C62" s="89"/>
      <c r="D62" s="159" t="s">
        <v>111</v>
      </c>
      <c r="E62" s="88"/>
      <c r="F62" s="88"/>
      <c r="G62" s="88"/>
      <c r="H62" s="9"/>
      <c r="I62" s="25"/>
      <c r="J62" s="10"/>
      <c r="K62" s="59"/>
      <c r="L62" s="65"/>
      <c r="M62" s="66"/>
      <c r="N62" s="65"/>
    </row>
    <row r="63" spans="1:14" s="102" customFormat="1" ht="13.5" customHeight="1" x14ac:dyDescent="0.45">
      <c r="A63" s="93"/>
      <c r="B63" s="93"/>
      <c r="C63" s="94"/>
      <c r="D63" s="160" t="s">
        <v>112</v>
      </c>
      <c r="E63" s="95"/>
      <c r="F63" s="95"/>
      <c r="G63" s="95"/>
      <c r="H63" s="96"/>
      <c r="I63" s="97"/>
      <c r="J63" s="98"/>
      <c r="K63" s="99"/>
      <c r="L63" s="100"/>
      <c r="M63" s="101"/>
      <c r="N63" s="100"/>
    </row>
    <row r="64" spans="1:14" s="3" customFormat="1" x14ac:dyDescent="0.45">
      <c r="A64" s="85"/>
      <c r="B64" s="8"/>
      <c r="C64" s="151" t="s">
        <v>121</v>
      </c>
      <c r="D64" s="159" t="s">
        <v>108</v>
      </c>
      <c r="E64" s="88"/>
      <c r="F64" s="88"/>
      <c r="G64" s="88"/>
      <c r="H64" s="9"/>
      <c r="I64" s="25"/>
      <c r="J64" s="10"/>
      <c r="K64" s="59"/>
      <c r="L64" s="90"/>
      <c r="M64" s="91">
        <v>1</v>
      </c>
      <c r="N64" s="90"/>
    </row>
    <row r="65" spans="1:14" s="3" customFormat="1" x14ac:dyDescent="0.45">
      <c r="A65" s="85"/>
      <c r="B65" s="8"/>
      <c r="C65" s="81"/>
      <c r="D65" s="159" t="s">
        <v>110</v>
      </c>
      <c r="E65" s="88"/>
      <c r="F65" s="88"/>
      <c r="G65" s="88"/>
      <c r="H65" s="9"/>
      <c r="I65" s="25"/>
      <c r="J65" s="10"/>
      <c r="K65" s="59"/>
      <c r="L65" s="65"/>
      <c r="M65" s="66"/>
      <c r="N65" s="65"/>
    </row>
    <row r="66" spans="1:14" s="3" customFormat="1" x14ac:dyDescent="0.45">
      <c r="A66" s="85"/>
      <c r="B66" s="8"/>
      <c r="C66" s="81"/>
      <c r="D66" s="159" t="s">
        <v>109</v>
      </c>
      <c r="E66" s="88"/>
      <c r="F66" s="88"/>
      <c r="G66" s="88"/>
      <c r="H66" s="9"/>
      <c r="I66" s="25"/>
      <c r="J66" s="10"/>
      <c r="K66" s="59"/>
      <c r="L66" s="65"/>
      <c r="M66" s="66"/>
      <c r="N66" s="65"/>
    </row>
    <row r="67" spans="1:14" s="3" customFormat="1" x14ac:dyDescent="0.45">
      <c r="A67" s="85"/>
      <c r="B67" s="8"/>
      <c r="C67" s="81"/>
      <c r="D67" s="159" t="s">
        <v>111</v>
      </c>
      <c r="E67" s="88"/>
      <c r="F67" s="88"/>
      <c r="G67" s="88"/>
      <c r="H67" s="9"/>
      <c r="I67" s="25"/>
      <c r="J67" s="10"/>
      <c r="K67" s="59"/>
      <c r="L67" s="65"/>
      <c r="M67" s="66"/>
      <c r="N67" s="65"/>
    </row>
    <row r="68" spans="1:14" s="102" customFormat="1" x14ac:dyDescent="0.45">
      <c r="A68" s="103"/>
      <c r="B68" s="93"/>
      <c r="C68" s="104"/>
      <c r="D68" s="160" t="s">
        <v>112</v>
      </c>
      <c r="E68" s="95"/>
      <c r="F68" s="95"/>
      <c r="G68" s="95"/>
      <c r="H68" s="96"/>
      <c r="I68" s="97"/>
      <c r="J68" s="98"/>
      <c r="K68" s="99"/>
      <c r="L68" s="100"/>
      <c r="M68" s="101"/>
      <c r="N68" s="100"/>
    </row>
    <row r="69" spans="1:14" s="138" customFormat="1" x14ac:dyDescent="0.45">
      <c r="A69" s="134"/>
      <c r="B69" s="134"/>
      <c r="C69" s="612" t="s">
        <v>146</v>
      </c>
      <c r="D69" s="612"/>
      <c r="E69" s="612"/>
      <c r="F69" s="612"/>
      <c r="G69" s="166"/>
      <c r="H69" s="135"/>
      <c r="I69" s="136"/>
      <c r="J69" s="129"/>
      <c r="K69" s="130"/>
      <c r="L69" s="137"/>
      <c r="M69" s="137"/>
      <c r="N69" s="137"/>
    </row>
    <row r="70" spans="1:14" outlineLevel="1" x14ac:dyDescent="0.45">
      <c r="C70" s="152" t="s">
        <v>118</v>
      </c>
      <c r="D70" s="1"/>
      <c r="E70" s="1"/>
      <c r="F70" s="1"/>
      <c r="G70" s="1"/>
      <c r="H70" s="9"/>
      <c r="I70" s="26"/>
      <c r="J70" s="10"/>
      <c r="K70" s="59"/>
      <c r="L70" s="110"/>
      <c r="M70" s="91">
        <v>1</v>
      </c>
      <c r="N70" s="111"/>
    </row>
    <row r="71" spans="1:14" outlineLevel="1" x14ac:dyDescent="0.45">
      <c r="C71" s="1" t="s">
        <v>8</v>
      </c>
      <c r="D71" s="1"/>
      <c r="E71" s="1"/>
      <c r="F71" s="1"/>
      <c r="G71" s="1"/>
      <c r="H71" s="9"/>
      <c r="I71" s="26"/>
      <c r="J71" s="10"/>
      <c r="K71" s="59"/>
      <c r="L71" s="67"/>
      <c r="M71" s="66"/>
      <c r="N71" s="68"/>
    </row>
    <row r="72" spans="1:14" outlineLevel="1" x14ac:dyDescent="0.45">
      <c r="C72" s="1"/>
      <c r="D72" s="1" t="s">
        <v>9</v>
      </c>
      <c r="E72" s="1"/>
      <c r="F72" s="1"/>
      <c r="G72" s="1"/>
      <c r="H72" s="9"/>
      <c r="I72" s="29"/>
      <c r="J72" s="10"/>
      <c r="K72" s="59"/>
      <c r="L72" s="67"/>
      <c r="M72" s="66">
        <v>1</v>
      </c>
      <c r="N72" s="68"/>
    </row>
    <row r="73" spans="1:14" outlineLevel="1" x14ac:dyDescent="0.45">
      <c r="C73" s="1"/>
      <c r="D73" s="1" t="s">
        <v>10</v>
      </c>
      <c r="E73" s="1"/>
      <c r="F73" s="1"/>
      <c r="G73" s="1"/>
      <c r="H73" s="9"/>
      <c r="I73" s="29"/>
      <c r="J73" s="10"/>
      <c r="K73" s="59"/>
      <c r="L73" s="67"/>
      <c r="M73" s="66">
        <v>1</v>
      </c>
      <c r="N73" s="68"/>
    </row>
    <row r="74" spans="1:14" outlineLevel="1" x14ac:dyDescent="0.45">
      <c r="C74" s="1"/>
      <c r="D74" s="1" t="s">
        <v>11</v>
      </c>
      <c r="E74" s="1"/>
      <c r="F74" s="1"/>
      <c r="G74" s="1"/>
      <c r="H74" s="9"/>
      <c r="I74" s="29"/>
      <c r="J74" s="10"/>
      <c r="K74" s="59"/>
      <c r="L74" s="67"/>
      <c r="M74" s="66">
        <v>1</v>
      </c>
      <c r="N74" s="68"/>
    </row>
    <row r="75" spans="1:14" outlineLevel="1" x14ac:dyDescent="0.45">
      <c r="C75" s="1" t="s">
        <v>12</v>
      </c>
      <c r="D75" s="1"/>
      <c r="E75" s="1"/>
      <c r="F75" s="1"/>
      <c r="G75" s="1"/>
      <c r="H75" s="9"/>
      <c r="I75" s="29"/>
      <c r="J75" s="10"/>
      <c r="K75" s="59"/>
      <c r="L75" s="67"/>
      <c r="M75" s="66">
        <v>1</v>
      </c>
      <c r="N75" s="68"/>
    </row>
    <row r="76" spans="1:14" outlineLevel="1" x14ac:dyDescent="0.45">
      <c r="C76" s="1"/>
      <c r="D76" s="1" t="s">
        <v>13</v>
      </c>
      <c r="E76" s="1"/>
      <c r="F76" s="1"/>
      <c r="G76" s="1"/>
      <c r="H76" s="9"/>
      <c r="I76" s="29"/>
      <c r="J76" s="10"/>
      <c r="K76" s="59"/>
      <c r="L76" s="67"/>
      <c r="M76" s="66">
        <v>1</v>
      </c>
      <c r="N76" s="68"/>
    </row>
    <row r="77" spans="1:14" outlineLevel="1" x14ac:dyDescent="0.45">
      <c r="C77" s="1" t="s">
        <v>14</v>
      </c>
      <c r="D77" s="1"/>
      <c r="E77" s="1"/>
      <c r="F77" s="1"/>
      <c r="G77" s="1"/>
      <c r="H77" s="9"/>
      <c r="I77" s="26"/>
      <c r="J77" s="10"/>
      <c r="K77" s="59"/>
      <c r="L77" s="67"/>
      <c r="M77" s="66">
        <v>1</v>
      </c>
      <c r="N77" s="68"/>
    </row>
    <row r="78" spans="1:14" outlineLevel="1" x14ac:dyDescent="0.45">
      <c r="C78" s="1"/>
      <c r="D78" s="1" t="s">
        <v>15</v>
      </c>
      <c r="E78" s="1"/>
      <c r="F78" s="1"/>
      <c r="G78" s="1"/>
      <c r="H78" s="9"/>
      <c r="I78" s="26"/>
      <c r="J78" s="10"/>
      <c r="K78" s="59"/>
      <c r="L78" s="67"/>
      <c r="M78" s="66">
        <v>1</v>
      </c>
      <c r="N78" s="68"/>
    </row>
    <row r="79" spans="1:14" x14ac:dyDescent="0.45">
      <c r="C79" s="152" t="s">
        <v>125</v>
      </c>
      <c r="D79" s="1"/>
      <c r="E79" s="1"/>
      <c r="F79" s="1"/>
      <c r="G79" s="1"/>
      <c r="H79" s="9"/>
      <c r="I79" s="29"/>
      <c r="J79" s="10"/>
      <c r="K79" s="59"/>
      <c r="L79" s="67"/>
      <c r="M79" s="66">
        <v>1</v>
      </c>
      <c r="N79" s="68"/>
    </row>
    <row r="80" spans="1:14" x14ac:dyDescent="0.45">
      <c r="C80" s="152" t="s">
        <v>164</v>
      </c>
      <c r="D80" s="1"/>
      <c r="E80" s="1"/>
      <c r="F80" s="1"/>
      <c r="G80" s="1"/>
      <c r="H80" s="9"/>
      <c r="I80" s="26"/>
      <c r="J80" s="10"/>
      <c r="K80" s="59"/>
      <c r="L80" s="67"/>
      <c r="M80" s="66">
        <v>1</v>
      </c>
      <c r="N80" s="168" t="s">
        <v>165</v>
      </c>
    </row>
    <row r="81" spans="1:14" s="106" customFormat="1" x14ac:dyDescent="0.45">
      <c r="A81" s="105"/>
      <c r="B81" s="105"/>
      <c r="C81" s="153" t="s">
        <v>126</v>
      </c>
      <c r="H81" s="96"/>
      <c r="I81" s="107"/>
      <c r="J81" s="98"/>
      <c r="K81" s="99"/>
      <c r="L81" s="108"/>
      <c r="M81" s="101"/>
      <c r="N81" s="109"/>
    </row>
    <row r="82" spans="1:14" s="138" customFormat="1" x14ac:dyDescent="0.45">
      <c r="A82" s="134"/>
      <c r="B82" s="134"/>
      <c r="C82" s="612" t="s">
        <v>147</v>
      </c>
      <c r="D82" s="612"/>
      <c r="E82" s="612"/>
      <c r="F82" s="612"/>
      <c r="G82" s="166"/>
      <c r="H82" s="135"/>
      <c r="I82" s="136"/>
      <c r="J82" s="129"/>
      <c r="K82" s="130"/>
      <c r="L82" s="137"/>
      <c r="M82" s="137"/>
      <c r="N82" s="137"/>
    </row>
    <row r="83" spans="1:14" x14ac:dyDescent="0.45">
      <c r="C83" s="154" t="s">
        <v>127</v>
      </c>
      <c r="D83" s="159" t="s">
        <v>108</v>
      </c>
      <c r="E83" s="1"/>
      <c r="F83" s="1"/>
      <c r="G83" s="1"/>
      <c r="H83" s="9"/>
      <c r="I83" s="29"/>
      <c r="J83" s="10"/>
      <c r="K83" s="59"/>
      <c r="L83" s="110"/>
      <c r="M83" s="91">
        <v>1</v>
      </c>
      <c r="N83" s="169" t="s">
        <v>159</v>
      </c>
    </row>
    <row r="84" spans="1:14" x14ac:dyDescent="0.45">
      <c r="C84" s="2"/>
      <c r="D84" s="159" t="s">
        <v>110</v>
      </c>
      <c r="E84" s="1"/>
      <c r="F84" s="1"/>
      <c r="G84" s="1"/>
      <c r="H84" s="9"/>
      <c r="I84" s="29"/>
      <c r="J84" s="10"/>
      <c r="K84" s="59"/>
      <c r="L84" s="67"/>
      <c r="M84" s="66">
        <v>1</v>
      </c>
      <c r="N84" s="68"/>
    </row>
    <row r="85" spans="1:14" x14ac:dyDescent="0.45">
      <c r="C85" s="2"/>
      <c r="D85" s="159" t="s">
        <v>109</v>
      </c>
      <c r="E85" s="1"/>
      <c r="F85" s="1"/>
      <c r="G85" s="1"/>
      <c r="H85" s="9"/>
      <c r="I85" s="29"/>
      <c r="J85" s="10"/>
      <c r="K85" s="59"/>
      <c r="L85" s="67"/>
      <c r="M85" s="66">
        <v>1</v>
      </c>
      <c r="N85" s="168" t="s">
        <v>160</v>
      </c>
    </row>
    <row r="86" spans="1:14" x14ac:dyDescent="0.45">
      <c r="C86" s="2"/>
      <c r="D86" s="159" t="s">
        <v>111</v>
      </c>
      <c r="E86" s="1"/>
      <c r="F86" s="1"/>
      <c r="G86" s="1"/>
      <c r="H86" s="9"/>
      <c r="I86" s="29"/>
      <c r="J86" s="10"/>
      <c r="K86" s="59"/>
      <c r="L86" s="67"/>
      <c r="M86" s="66">
        <v>1</v>
      </c>
      <c r="N86" s="68"/>
    </row>
    <row r="87" spans="1:14" s="106" customFormat="1" x14ac:dyDescent="0.45">
      <c r="A87" s="105"/>
      <c r="B87" s="105"/>
      <c r="C87" s="112"/>
      <c r="D87" s="160" t="s">
        <v>112</v>
      </c>
      <c r="H87" s="96"/>
      <c r="I87" s="113"/>
      <c r="J87" s="98"/>
      <c r="K87" s="99"/>
      <c r="L87" s="108"/>
      <c r="M87" s="101">
        <v>1</v>
      </c>
      <c r="N87" s="109"/>
    </row>
    <row r="88" spans="1:14" x14ac:dyDescent="0.45">
      <c r="C88" s="154" t="s">
        <v>155</v>
      </c>
      <c r="D88" s="159" t="s">
        <v>108</v>
      </c>
      <c r="E88" s="1"/>
      <c r="F88" s="1"/>
      <c r="G88" s="1"/>
      <c r="H88" s="9"/>
      <c r="I88" s="29"/>
      <c r="J88" s="10"/>
      <c r="K88" s="59"/>
      <c r="L88" s="110"/>
      <c r="M88" s="91">
        <v>1</v>
      </c>
      <c r="N88" s="169" t="s">
        <v>161</v>
      </c>
    </row>
    <row r="89" spans="1:14" x14ac:dyDescent="0.45">
      <c r="C89" s="2"/>
      <c r="D89" s="159" t="s">
        <v>110</v>
      </c>
      <c r="E89" s="1"/>
      <c r="F89" s="1"/>
      <c r="G89" s="1"/>
      <c r="H89" s="9"/>
      <c r="I89" s="29"/>
      <c r="J89" s="10"/>
      <c r="K89" s="59"/>
      <c r="L89" s="67"/>
      <c r="M89" s="66"/>
      <c r="N89" s="68"/>
    </row>
    <row r="90" spans="1:14" x14ac:dyDescent="0.45">
      <c r="C90" s="2"/>
      <c r="D90" s="159" t="s">
        <v>109</v>
      </c>
      <c r="E90" s="1"/>
      <c r="F90" s="1"/>
      <c r="G90" s="1"/>
      <c r="H90" s="9"/>
      <c r="I90" s="29"/>
      <c r="J90" s="10"/>
      <c r="K90" s="59"/>
      <c r="L90" s="67"/>
      <c r="M90" s="66"/>
      <c r="N90" s="68"/>
    </row>
    <row r="91" spans="1:14" x14ac:dyDescent="0.45">
      <c r="C91" s="2"/>
      <c r="D91" s="159" t="s">
        <v>111</v>
      </c>
      <c r="E91" s="1"/>
      <c r="F91" s="1"/>
      <c r="G91" s="1"/>
      <c r="H91" s="9"/>
      <c r="I91" s="29"/>
      <c r="J91" s="10"/>
      <c r="K91" s="59"/>
      <c r="L91" s="67"/>
      <c r="M91" s="66"/>
      <c r="N91" s="168" t="s">
        <v>158</v>
      </c>
    </row>
    <row r="92" spans="1:14" s="106" customFormat="1" x14ac:dyDescent="0.45">
      <c r="A92" s="105"/>
      <c r="B92" s="105"/>
      <c r="C92" s="112"/>
      <c r="D92" s="160" t="s">
        <v>112</v>
      </c>
      <c r="H92" s="96"/>
      <c r="I92" s="113"/>
      <c r="J92" s="98"/>
      <c r="K92" s="99"/>
      <c r="L92" s="108"/>
      <c r="M92" s="101"/>
      <c r="N92" s="109"/>
    </row>
    <row r="93" spans="1:14" x14ac:dyDescent="0.45">
      <c r="C93" s="154" t="s">
        <v>156</v>
      </c>
      <c r="D93" s="159" t="s">
        <v>108</v>
      </c>
      <c r="E93" s="1"/>
      <c r="F93" s="1"/>
      <c r="G93" s="1"/>
      <c r="H93" s="9"/>
      <c r="I93" s="29"/>
      <c r="J93" s="10"/>
      <c r="K93" s="59"/>
      <c r="L93" s="110"/>
      <c r="M93" s="91">
        <v>1</v>
      </c>
      <c r="N93" s="169" t="s">
        <v>161</v>
      </c>
    </row>
    <row r="94" spans="1:14" x14ac:dyDescent="0.45">
      <c r="C94" s="2"/>
      <c r="D94" s="159" t="s">
        <v>110</v>
      </c>
      <c r="E94" s="1"/>
      <c r="F94" s="1"/>
      <c r="G94" s="1"/>
      <c r="H94" s="9"/>
      <c r="I94" s="29"/>
      <c r="J94" s="10"/>
      <c r="K94" s="59"/>
      <c r="L94" s="67"/>
      <c r="M94" s="66"/>
      <c r="N94" s="68"/>
    </row>
    <row r="95" spans="1:14" x14ac:dyDescent="0.45">
      <c r="C95" s="2"/>
      <c r="D95" s="159" t="s">
        <v>109</v>
      </c>
      <c r="E95" s="1"/>
      <c r="F95" s="1"/>
      <c r="G95" s="1"/>
      <c r="H95" s="9"/>
      <c r="I95" s="29"/>
      <c r="J95" s="10"/>
      <c r="K95" s="59"/>
      <c r="L95" s="67"/>
      <c r="M95" s="66"/>
      <c r="N95" s="68"/>
    </row>
    <row r="96" spans="1:14" x14ac:dyDescent="0.45">
      <c r="C96" s="2"/>
      <c r="D96" s="159" t="s">
        <v>111</v>
      </c>
      <c r="E96" s="1"/>
      <c r="F96" s="1"/>
      <c r="G96" s="1"/>
      <c r="H96" s="9"/>
      <c r="I96" s="29"/>
      <c r="J96" s="10"/>
      <c r="K96" s="59"/>
      <c r="L96" s="67"/>
      <c r="M96" s="66"/>
      <c r="N96" s="168" t="s">
        <v>158</v>
      </c>
    </row>
    <row r="97" spans="1:14" s="106" customFormat="1" x14ac:dyDescent="0.45">
      <c r="A97" s="105"/>
      <c r="B97" s="105"/>
      <c r="C97" s="112"/>
      <c r="D97" s="160" t="s">
        <v>112</v>
      </c>
      <c r="H97" s="96"/>
      <c r="I97" s="113"/>
      <c r="J97" s="98"/>
      <c r="K97" s="99"/>
      <c r="L97" s="108"/>
      <c r="M97" s="101"/>
      <c r="N97" s="109"/>
    </row>
    <row r="98" spans="1:14" x14ac:dyDescent="0.45">
      <c r="C98" s="154" t="s">
        <v>157</v>
      </c>
      <c r="D98" s="159" t="s">
        <v>108</v>
      </c>
      <c r="E98" s="1"/>
      <c r="F98" s="1"/>
      <c r="G98" s="1"/>
      <c r="H98" s="9"/>
      <c r="I98" s="29"/>
      <c r="J98" s="10"/>
      <c r="K98" s="59"/>
      <c r="L98" s="110"/>
      <c r="M98" s="91">
        <v>1</v>
      </c>
      <c r="N98" s="169" t="s">
        <v>161</v>
      </c>
    </row>
    <row r="99" spans="1:14" x14ac:dyDescent="0.45">
      <c r="C99" s="2"/>
      <c r="D99" s="159" t="s">
        <v>110</v>
      </c>
      <c r="E99" s="1"/>
      <c r="F99" s="1"/>
      <c r="G99" s="1"/>
      <c r="H99" s="9"/>
      <c r="I99" s="29"/>
      <c r="J99" s="10"/>
      <c r="K99" s="59"/>
      <c r="L99" s="67"/>
      <c r="M99" s="66"/>
      <c r="N99" s="68"/>
    </row>
    <row r="100" spans="1:14" x14ac:dyDescent="0.45">
      <c r="C100" s="2"/>
      <c r="D100" s="159" t="s">
        <v>109</v>
      </c>
      <c r="E100" s="1"/>
      <c r="F100" s="1"/>
      <c r="G100" s="1"/>
      <c r="H100" s="9"/>
      <c r="I100" s="29"/>
      <c r="J100" s="10"/>
      <c r="K100" s="59"/>
      <c r="L100" s="67"/>
      <c r="M100" s="66"/>
      <c r="N100" s="68"/>
    </row>
    <row r="101" spans="1:14" x14ac:dyDescent="0.45">
      <c r="C101" s="2"/>
      <c r="D101" s="159" t="s">
        <v>111</v>
      </c>
      <c r="E101" s="1"/>
      <c r="F101" s="1"/>
      <c r="G101" s="1"/>
      <c r="H101" s="9"/>
      <c r="I101" s="29"/>
      <c r="J101" s="10"/>
      <c r="K101" s="59"/>
      <c r="L101" s="67"/>
      <c r="M101" s="66"/>
      <c r="N101" s="168" t="s">
        <v>158</v>
      </c>
    </row>
    <row r="102" spans="1:14" s="106" customFormat="1" x14ac:dyDescent="0.45">
      <c r="A102" s="105"/>
      <c r="B102" s="105"/>
      <c r="C102" s="112"/>
      <c r="D102" s="160" t="s">
        <v>112</v>
      </c>
      <c r="H102" s="96"/>
      <c r="I102" s="113"/>
      <c r="J102" s="98"/>
      <c r="K102" s="99"/>
      <c r="L102" s="108"/>
      <c r="M102" s="101"/>
      <c r="N102" s="109"/>
    </row>
    <row r="103" spans="1:14" x14ac:dyDescent="0.45">
      <c r="C103" s="154" t="s">
        <v>128</v>
      </c>
      <c r="D103" s="159" t="s">
        <v>108</v>
      </c>
      <c r="E103" s="1"/>
      <c r="F103" s="1"/>
      <c r="G103" s="1"/>
      <c r="H103" s="9"/>
      <c r="I103" s="29"/>
      <c r="J103" s="10"/>
      <c r="K103" s="59"/>
      <c r="L103" s="110"/>
      <c r="M103" s="91">
        <v>1</v>
      </c>
      <c r="N103" s="111"/>
    </row>
    <row r="104" spans="1:14" x14ac:dyDescent="0.45">
      <c r="C104" s="1"/>
      <c r="D104" s="159" t="s">
        <v>110</v>
      </c>
      <c r="E104" s="1"/>
      <c r="F104" s="1"/>
      <c r="G104" s="1"/>
      <c r="H104" s="9"/>
      <c r="I104" s="29"/>
      <c r="J104" s="10"/>
      <c r="K104" s="59"/>
      <c r="L104" s="67"/>
      <c r="M104" s="66">
        <v>1</v>
      </c>
      <c r="N104" s="68"/>
    </row>
    <row r="105" spans="1:14" x14ac:dyDescent="0.45">
      <c r="C105" s="1"/>
      <c r="D105" s="159" t="s">
        <v>109</v>
      </c>
      <c r="E105" s="1"/>
      <c r="F105" s="1"/>
      <c r="G105" s="1"/>
      <c r="H105" s="9"/>
      <c r="I105" s="29"/>
      <c r="J105" s="10"/>
      <c r="K105" s="59"/>
      <c r="L105" s="67"/>
      <c r="M105" s="66">
        <v>1</v>
      </c>
      <c r="N105" s="68"/>
    </row>
    <row r="106" spans="1:14" x14ac:dyDescent="0.45">
      <c r="C106" s="1"/>
      <c r="D106" s="159" t="s">
        <v>111</v>
      </c>
      <c r="E106" s="1"/>
      <c r="F106" s="1"/>
      <c r="G106" s="1"/>
      <c r="H106" s="9"/>
      <c r="I106" s="29"/>
      <c r="J106" s="10"/>
      <c r="K106" s="59"/>
      <c r="L106" s="67"/>
      <c r="M106" s="66">
        <v>1</v>
      </c>
      <c r="N106" s="168" t="s">
        <v>158</v>
      </c>
    </row>
    <row r="107" spans="1:14" s="106" customFormat="1" x14ac:dyDescent="0.45">
      <c r="A107" s="105"/>
      <c r="B107" s="105"/>
      <c r="D107" s="160" t="s">
        <v>112</v>
      </c>
      <c r="H107" s="96"/>
      <c r="I107" s="107"/>
      <c r="J107" s="98"/>
      <c r="K107" s="99"/>
      <c r="L107" s="108"/>
      <c r="M107" s="101">
        <v>1</v>
      </c>
      <c r="N107" s="109"/>
    </row>
    <row r="108" spans="1:14" s="133" customFormat="1" x14ac:dyDescent="0.45">
      <c r="A108" s="126"/>
      <c r="B108" s="126"/>
      <c r="C108" s="612" t="s">
        <v>151</v>
      </c>
      <c r="D108" s="612"/>
      <c r="E108" s="612"/>
      <c r="F108" s="612"/>
      <c r="G108" s="166"/>
      <c r="H108" s="127"/>
      <c r="I108" s="128"/>
      <c r="J108" s="129"/>
      <c r="K108" s="130"/>
      <c r="L108" s="131"/>
      <c r="M108" s="131"/>
      <c r="N108" s="132"/>
    </row>
    <row r="109" spans="1:14" x14ac:dyDescent="0.45">
      <c r="C109" s="17" t="s">
        <v>163</v>
      </c>
      <c r="D109" s="157" t="s">
        <v>182</v>
      </c>
      <c r="H109" s="9"/>
      <c r="I109" s="29"/>
      <c r="J109" s="10"/>
      <c r="K109" s="59"/>
      <c r="L109" s="110"/>
      <c r="M109" s="91">
        <v>1</v>
      </c>
      <c r="N109" s="111"/>
    </row>
    <row r="110" spans="1:14" x14ac:dyDescent="0.45">
      <c r="D110" s="157" t="s">
        <v>183</v>
      </c>
      <c r="H110" s="9"/>
      <c r="I110" s="29"/>
      <c r="J110" s="10"/>
      <c r="K110" s="59"/>
      <c r="L110" s="67"/>
      <c r="M110" s="66"/>
      <c r="N110" s="68"/>
    </row>
    <row r="111" spans="1:14" x14ac:dyDescent="0.45">
      <c r="D111" s="157" t="s">
        <v>184</v>
      </c>
      <c r="H111" s="9"/>
      <c r="I111" s="29"/>
      <c r="J111" s="10"/>
      <c r="K111" s="59"/>
      <c r="L111" s="67"/>
      <c r="M111" s="66"/>
      <c r="N111" s="68"/>
    </row>
    <row r="112" spans="1:14" x14ac:dyDescent="0.45">
      <c r="D112" s="157" t="s">
        <v>185</v>
      </c>
      <c r="H112" s="9"/>
      <c r="I112" s="29"/>
      <c r="J112" s="10"/>
      <c r="K112" s="59"/>
      <c r="L112" s="67"/>
      <c r="M112" s="66"/>
      <c r="N112" s="68"/>
    </row>
    <row r="113" spans="1:14" s="106" customFormat="1" x14ac:dyDescent="0.45">
      <c r="A113" s="105"/>
      <c r="B113" s="105"/>
      <c r="D113" s="161" t="s">
        <v>186</v>
      </c>
      <c r="E113" s="105"/>
      <c r="F113" s="105"/>
      <c r="G113" s="105"/>
      <c r="H113" s="96"/>
      <c r="I113" s="113"/>
      <c r="J113" s="98"/>
      <c r="K113" s="99"/>
      <c r="L113" s="108"/>
      <c r="M113" s="101"/>
      <c r="N113" s="109"/>
    </row>
    <row r="114" spans="1:14" x14ac:dyDescent="0.45">
      <c r="C114" s="155" t="s">
        <v>162</v>
      </c>
      <c r="D114" s="157" t="s">
        <v>182</v>
      </c>
      <c r="H114" s="9"/>
      <c r="I114" s="29"/>
      <c r="J114" s="10"/>
      <c r="K114" s="59"/>
      <c r="L114" s="110"/>
      <c r="M114" s="91"/>
      <c r="N114" s="111"/>
    </row>
    <row r="115" spans="1:14" x14ac:dyDescent="0.45">
      <c r="D115" s="157" t="s">
        <v>183</v>
      </c>
      <c r="H115" s="9"/>
      <c r="I115" s="29"/>
      <c r="J115" s="10"/>
      <c r="K115" s="59"/>
      <c r="L115" s="67"/>
      <c r="M115" s="66"/>
      <c r="N115" s="68"/>
    </row>
    <row r="116" spans="1:14" x14ac:dyDescent="0.45">
      <c r="D116" s="157" t="s">
        <v>184</v>
      </c>
      <c r="H116" s="9"/>
      <c r="I116" s="29"/>
      <c r="J116" s="10"/>
      <c r="K116" s="59"/>
      <c r="L116" s="67"/>
      <c r="M116" s="66"/>
      <c r="N116" s="68"/>
    </row>
    <row r="117" spans="1:14" x14ac:dyDescent="0.45">
      <c r="D117" s="157" t="s">
        <v>185</v>
      </c>
      <c r="H117" s="9"/>
      <c r="I117" s="29"/>
      <c r="J117" s="10"/>
      <c r="K117" s="59"/>
      <c r="L117" s="67"/>
      <c r="M117" s="66"/>
      <c r="N117" s="68"/>
    </row>
    <row r="118" spans="1:14" s="106" customFormat="1" x14ac:dyDescent="0.45">
      <c r="A118" s="105"/>
      <c r="B118" s="105"/>
      <c r="D118" s="161" t="s">
        <v>186</v>
      </c>
      <c r="E118" s="105"/>
      <c r="F118" s="105"/>
      <c r="G118" s="105"/>
      <c r="H118" s="96"/>
      <c r="I118" s="113"/>
      <c r="J118" s="98"/>
      <c r="K118" s="99"/>
      <c r="L118" s="108"/>
      <c r="M118" s="101">
        <v>1</v>
      </c>
      <c r="N118" s="109"/>
    </row>
    <row r="119" spans="1:14" x14ac:dyDescent="0.45">
      <c r="C119" s="17" t="s">
        <v>43</v>
      </c>
      <c r="D119" s="157" t="s">
        <v>182</v>
      </c>
      <c r="H119" s="9"/>
      <c r="I119" s="29"/>
      <c r="J119" s="10"/>
      <c r="K119" s="59"/>
      <c r="L119" s="110"/>
      <c r="M119" s="91"/>
      <c r="N119" s="111"/>
    </row>
    <row r="120" spans="1:14" x14ac:dyDescent="0.45">
      <c r="D120" s="157" t="s">
        <v>183</v>
      </c>
      <c r="H120" s="9"/>
      <c r="I120" s="29"/>
      <c r="J120" s="10"/>
      <c r="K120" s="59"/>
      <c r="L120" s="67"/>
      <c r="M120" s="66"/>
      <c r="N120" s="68"/>
    </row>
    <row r="121" spans="1:14" x14ac:dyDescent="0.45">
      <c r="D121" s="157" t="s">
        <v>184</v>
      </c>
      <c r="H121" s="9"/>
      <c r="I121" s="29"/>
      <c r="J121" s="10"/>
      <c r="K121" s="59"/>
      <c r="L121" s="67"/>
      <c r="M121" s="66"/>
      <c r="N121" s="68"/>
    </row>
    <row r="122" spans="1:14" x14ac:dyDescent="0.45">
      <c r="D122" s="157" t="s">
        <v>185</v>
      </c>
      <c r="H122" s="9"/>
      <c r="I122" s="29"/>
      <c r="J122" s="10"/>
      <c r="K122" s="59"/>
      <c r="L122" s="67"/>
      <c r="M122" s="66"/>
      <c r="N122" s="68"/>
    </row>
    <row r="123" spans="1:14" s="106" customFormat="1" x14ac:dyDescent="0.45">
      <c r="A123" s="105"/>
      <c r="B123" s="105"/>
      <c r="C123" s="105"/>
      <c r="D123" s="161" t="s">
        <v>186</v>
      </c>
      <c r="E123" s="105"/>
      <c r="F123" s="105"/>
      <c r="G123" s="105"/>
      <c r="H123" s="96"/>
      <c r="I123" s="113"/>
      <c r="J123" s="98"/>
      <c r="K123" s="99"/>
      <c r="L123" s="108"/>
      <c r="M123" s="101"/>
      <c r="N123" s="109"/>
    </row>
    <row r="124" spans="1:14" x14ac:dyDescent="0.45">
      <c r="C124" s="155" t="s">
        <v>148</v>
      </c>
      <c r="D124" s="157" t="s">
        <v>182</v>
      </c>
      <c r="H124" s="9"/>
      <c r="I124" s="29"/>
      <c r="J124" s="10"/>
      <c r="K124" s="59"/>
      <c r="L124" s="110"/>
      <c r="M124" s="91">
        <v>1</v>
      </c>
      <c r="N124" s="111"/>
    </row>
    <row r="125" spans="1:14" x14ac:dyDescent="0.45">
      <c r="D125" s="157" t="s">
        <v>183</v>
      </c>
      <c r="H125" s="9"/>
      <c r="I125" s="29"/>
      <c r="J125" s="10"/>
      <c r="K125" s="59"/>
      <c r="L125" s="67"/>
      <c r="M125" s="66"/>
      <c r="N125" s="68"/>
    </row>
    <row r="126" spans="1:14" x14ac:dyDescent="0.45">
      <c r="D126" s="157" t="s">
        <v>184</v>
      </c>
      <c r="H126" s="9"/>
      <c r="I126" s="29"/>
      <c r="J126" s="10"/>
      <c r="K126" s="59"/>
      <c r="L126" s="67"/>
      <c r="M126" s="66"/>
      <c r="N126" s="68"/>
    </row>
    <row r="127" spans="1:14" x14ac:dyDescent="0.45">
      <c r="D127" s="157" t="s">
        <v>185</v>
      </c>
      <c r="H127" s="9"/>
      <c r="I127" s="29"/>
      <c r="J127" s="10"/>
      <c r="K127" s="59"/>
      <c r="L127" s="67"/>
      <c r="M127" s="66"/>
      <c r="N127" s="68"/>
    </row>
    <row r="128" spans="1:14" s="106" customFormat="1" x14ac:dyDescent="0.45">
      <c r="A128" s="105"/>
      <c r="B128" s="105"/>
      <c r="C128" s="105"/>
      <c r="D128" s="161" t="s">
        <v>186</v>
      </c>
      <c r="E128" s="105"/>
      <c r="F128" s="105"/>
      <c r="G128" s="105"/>
      <c r="H128" s="96"/>
      <c r="I128" s="113"/>
      <c r="J128" s="98"/>
      <c r="K128" s="99"/>
      <c r="L128" s="108"/>
      <c r="M128" s="101"/>
      <c r="N128" s="109"/>
    </row>
    <row r="129" spans="1:14" x14ac:dyDescent="0.45">
      <c r="C129" s="156" t="s">
        <v>123</v>
      </c>
      <c r="D129" s="157" t="s">
        <v>182</v>
      </c>
      <c r="H129" s="9"/>
      <c r="I129" s="29"/>
      <c r="J129" s="10"/>
      <c r="K129" s="59"/>
      <c r="L129" s="110"/>
      <c r="M129" s="91"/>
      <c r="N129" s="170"/>
    </row>
    <row r="130" spans="1:14" x14ac:dyDescent="0.45">
      <c r="C130" s="27"/>
      <c r="D130" s="157" t="s">
        <v>183</v>
      </c>
      <c r="H130" s="9"/>
      <c r="I130" s="29"/>
      <c r="J130" s="10"/>
      <c r="K130" s="59"/>
      <c r="L130" s="67"/>
      <c r="M130" s="66"/>
      <c r="N130" s="170"/>
    </row>
    <row r="131" spans="1:14" x14ac:dyDescent="0.45">
      <c r="C131" s="27"/>
      <c r="D131" s="157" t="s">
        <v>184</v>
      </c>
      <c r="H131" s="9"/>
      <c r="I131" s="29"/>
      <c r="J131" s="10"/>
      <c r="K131" s="59"/>
      <c r="L131" s="67"/>
      <c r="M131" s="66"/>
      <c r="N131" s="170"/>
    </row>
    <row r="132" spans="1:14" x14ac:dyDescent="0.45">
      <c r="C132" s="27"/>
      <c r="D132" s="157" t="s">
        <v>185</v>
      </c>
      <c r="H132" s="9"/>
      <c r="I132" s="29"/>
      <c r="J132" s="10"/>
      <c r="K132" s="59"/>
      <c r="L132" s="67"/>
      <c r="M132" s="66"/>
      <c r="N132" s="170"/>
    </row>
    <row r="133" spans="1:14" s="106" customFormat="1" x14ac:dyDescent="0.45">
      <c r="A133" s="105"/>
      <c r="B133" s="105"/>
      <c r="C133" s="114"/>
      <c r="D133" s="161" t="s">
        <v>186</v>
      </c>
      <c r="E133" s="105"/>
      <c r="F133" s="105"/>
      <c r="G133" s="105"/>
      <c r="H133" s="96"/>
      <c r="I133" s="113"/>
      <c r="J133" s="98"/>
      <c r="K133" s="99"/>
      <c r="L133" s="108"/>
      <c r="M133" s="101"/>
      <c r="N133" s="109"/>
    </row>
    <row r="134" spans="1:14" x14ac:dyDescent="0.45">
      <c r="C134" s="156" t="s">
        <v>122</v>
      </c>
      <c r="D134" s="157" t="s">
        <v>182</v>
      </c>
      <c r="H134" s="9"/>
      <c r="I134" s="29"/>
      <c r="J134" s="10"/>
      <c r="K134" s="59"/>
      <c r="L134" s="110"/>
      <c r="M134" s="91"/>
      <c r="N134" s="111"/>
    </row>
    <row r="135" spans="1:14" x14ac:dyDescent="0.45">
      <c r="C135" s="27"/>
      <c r="D135" s="157" t="s">
        <v>183</v>
      </c>
      <c r="H135" s="9"/>
      <c r="I135" s="29"/>
      <c r="J135" s="10"/>
      <c r="K135" s="59"/>
      <c r="L135" s="67"/>
      <c r="M135" s="66"/>
      <c r="N135" s="68"/>
    </row>
    <row r="136" spans="1:14" x14ac:dyDescent="0.45">
      <c r="C136" s="27"/>
      <c r="D136" s="157" t="s">
        <v>184</v>
      </c>
      <c r="H136" s="9"/>
      <c r="I136" s="29"/>
      <c r="J136" s="10"/>
      <c r="K136" s="59"/>
      <c r="L136" s="67"/>
      <c r="M136" s="66"/>
      <c r="N136" s="68"/>
    </row>
    <row r="137" spans="1:14" x14ac:dyDescent="0.45">
      <c r="C137" s="27"/>
      <c r="D137" s="157" t="s">
        <v>185</v>
      </c>
      <c r="H137" s="9"/>
      <c r="I137" s="29"/>
      <c r="J137" s="10"/>
      <c r="K137" s="59"/>
      <c r="L137" s="67"/>
      <c r="M137" s="66"/>
      <c r="N137" s="68"/>
    </row>
    <row r="138" spans="1:14" s="106" customFormat="1" x14ac:dyDescent="0.45">
      <c r="A138" s="105"/>
      <c r="B138" s="105"/>
      <c r="C138" s="114"/>
      <c r="D138" s="161" t="s">
        <v>186</v>
      </c>
      <c r="E138" s="105"/>
      <c r="F138" s="105"/>
      <c r="G138" s="105"/>
      <c r="H138" s="96"/>
      <c r="I138" s="113"/>
      <c r="J138" s="98"/>
      <c r="K138" s="99"/>
      <c r="L138" s="108"/>
      <c r="M138" s="101"/>
      <c r="N138" s="109"/>
    </row>
    <row r="139" spans="1:14" x14ac:dyDescent="0.45">
      <c r="C139" s="156" t="s">
        <v>124</v>
      </c>
      <c r="D139" s="157" t="s">
        <v>182</v>
      </c>
      <c r="H139" s="9"/>
      <c r="I139" s="29"/>
      <c r="J139" s="10"/>
      <c r="K139" s="59"/>
      <c r="L139" s="110"/>
      <c r="M139" s="91"/>
      <c r="N139" s="111"/>
    </row>
    <row r="140" spans="1:14" ht="15.75" customHeight="1" x14ac:dyDescent="0.45">
      <c r="C140" s="27"/>
      <c r="D140" s="157" t="s">
        <v>183</v>
      </c>
      <c r="H140" s="9"/>
      <c r="I140" s="29"/>
      <c r="J140" s="10"/>
      <c r="K140" s="59"/>
      <c r="L140" s="67"/>
      <c r="M140" s="66"/>
      <c r="N140" s="68"/>
    </row>
    <row r="141" spans="1:14" ht="15.75" customHeight="1" x14ac:dyDescent="0.45">
      <c r="C141" s="27"/>
      <c r="D141" s="157" t="s">
        <v>184</v>
      </c>
      <c r="H141" s="9"/>
      <c r="I141" s="29"/>
      <c r="J141" s="10"/>
      <c r="K141" s="59"/>
      <c r="L141" s="67"/>
      <c r="M141" s="66"/>
      <c r="N141" s="68"/>
    </row>
    <row r="142" spans="1:14" ht="15.75" customHeight="1" x14ac:dyDescent="0.45">
      <c r="C142" s="27"/>
      <c r="D142" s="157" t="s">
        <v>185</v>
      </c>
      <c r="H142" s="9"/>
      <c r="I142" s="29"/>
      <c r="J142" s="10"/>
      <c r="K142" s="59"/>
      <c r="L142" s="67"/>
      <c r="M142" s="66"/>
      <c r="N142" s="68"/>
    </row>
    <row r="143" spans="1:14" s="106" customFormat="1" x14ac:dyDescent="0.45">
      <c r="A143" s="105"/>
      <c r="B143" s="105"/>
      <c r="C143" s="114"/>
      <c r="D143" s="161" t="s">
        <v>186</v>
      </c>
      <c r="E143" s="105"/>
      <c r="F143" s="105"/>
      <c r="G143" s="105"/>
      <c r="H143" s="96"/>
      <c r="I143" s="113"/>
      <c r="J143" s="98"/>
      <c r="K143" s="99"/>
      <c r="L143" s="108"/>
      <c r="M143" s="101"/>
      <c r="N143" s="109"/>
    </row>
    <row r="144" spans="1:14" x14ac:dyDescent="0.45">
      <c r="C144" s="151" t="s">
        <v>121</v>
      </c>
      <c r="D144" s="157" t="s">
        <v>182</v>
      </c>
      <c r="H144" s="9"/>
      <c r="I144" s="29"/>
      <c r="J144" s="10"/>
      <c r="K144" s="59"/>
      <c r="L144" s="110"/>
      <c r="M144" s="91"/>
      <c r="N144" s="111"/>
    </row>
    <row r="145" spans="1:14" x14ac:dyDescent="0.45">
      <c r="C145" s="81"/>
      <c r="D145" s="157" t="s">
        <v>183</v>
      </c>
      <c r="H145" s="9"/>
      <c r="I145" s="29"/>
      <c r="J145" s="10"/>
      <c r="K145" s="59"/>
      <c r="L145" s="67"/>
      <c r="M145" s="66"/>
      <c r="N145" s="68"/>
    </row>
    <row r="146" spans="1:14" x14ac:dyDescent="0.45">
      <c r="C146" s="81"/>
      <c r="D146" s="157" t="s">
        <v>184</v>
      </c>
      <c r="H146" s="9"/>
      <c r="I146" s="29"/>
      <c r="J146" s="10"/>
      <c r="K146" s="59"/>
      <c r="L146" s="67"/>
      <c r="M146" s="66"/>
      <c r="N146" s="68"/>
    </row>
    <row r="147" spans="1:14" x14ac:dyDescent="0.45">
      <c r="C147" s="81"/>
      <c r="D147" s="157" t="s">
        <v>185</v>
      </c>
      <c r="H147" s="9"/>
      <c r="I147" s="29"/>
      <c r="J147" s="10"/>
      <c r="K147" s="59"/>
      <c r="L147" s="67"/>
      <c r="M147" s="66"/>
      <c r="N147" s="68"/>
    </row>
    <row r="148" spans="1:14" s="106" customFormat="1" x14ac:dyDescent="0.45">
      <c r="A148" s="105"/>
      <c r="B148" s="105"/>
      <c r="C148" s="115"/>
      <c r="D148" s="161" t="s">
        <v>186</v>
      </c>
      <c r="E148" s="105"/>
      <c r="F148" s="105"/>
      <c r="G148" s="105"/>
      <c r="H148" s="96"/>
      <c r="I148" s="113"/>
      <c r="J148" s="98"/>
      <c r="K148" s="99"/>
      <c r="L148" s="108"/>
      <c r="M148" s="101">
        <v>1</v>
      </c>
      <c r="N148" s="109"/>
    </row>
    <row r="149" spans="1:14" x14ac:dyDescent="0.45">
      <c r="C149" s="155" t="s">
        <v>149</v>
      </c>
      <c r="D149" s="157" t="s">
        <v>182</v>
      </c>
      <c r="H149" s="9"/>
      <c r="I149" s="29"/>
      <c r="J149" s="10"/>
      <c r="K149" s="59"/>
      <c r="L149" s="110"/>
      <c r="M149" s="91">
        <v>1</v>
      </c>
      <c r="N149" s="111"/>
    </row>
    <row r="150" spans="1:14" x14ac:dyDescent="0.45">
      <c r="C150" s="17"/>
      <c r="D150" s="157" t="s">
        <v>183</v>
      </c>
      <c r="H150" s="9"/>
      <c r="I150" s="29"/>
      <c r="J150" s="10"/>
      <c r="K150" s="59"/>
      <c r="L150" s="67"/>
      <c r="M150" s="66"/>
      <c r="N150" s="68"/>
    </row>
    <row r="151" spans="1:14" x14ac:dyDescent="0.45">
      <c r="C151" s="17"/>
      <c r="D151" s="157" t="s">
        <v>184</v>
      </c>
      <c r="H151" s="9"/>
      <c r="I151" s="29"/>
      <c r="J151" s="10"/>
      <c r="K151" s="59"/>
      <c r="L151" s="67"/>
      <c r="M151" s="66"/>
      <c r="N151" s="68"/>
    </row>
    <row r="152" spans="1:14" x14ac:dyDescent="0.45">
      <c r="D152" s="157" t="s">
        <v>185</v>
      </c>
      <c r="H152" s="9"/>
      <c r="I152" s="29"/>
      <c r="J152" s="10"/>
      <c r="K152" s="59"/>
      <c r="L152" s="67"/>
      <c r="M152" s="66"/>
      <c r="N152" s="68"/>
    </row>
    <row r="153" spans="1:14" s="106" customFormat="1" x14ac:dyDescent="0.45">
      <c r="A153" s="105"/>
      <c r="B153" s="105"/>
      <c r="C153" s="105"/>
      <c r="D153" s="161" t="s">
        <v>186</v>
      </c>
      <c r="E153" s="105"/>
      <c r="F153" s="105"/>
      <c r="G153" s="105"/>
      <c r="H153" s="96"/>
      <c r="I153" s="113"/>
      <c r="J153" s="98"/>
      <c r="K153" s="99"/>
      <c r="L153" s="108"/>
      <c r="M153" s="101"/>
      <c r="N153" s="109"/>
    </row>
    <row r="154" spans="1:14" x14ac:dyDescent="0.45">
      <c r="C154" s="155" t="s">
        <v>136</v>
      </c>
      <c r="D154" s="157" t="s">
        <v>182</v>
      </c>
      <c r="H154" s="9"/>
      <c r="I154" s="29"/>
      <c r="J154" s="10"/>
      <c r="K154" s="59"/>
      <c r="L154" s="110"/>
      <c r="M154" s="91"/>
      <c r="N154" s="111"/>
    </row>
    <row r="155" spans="1:14" x14ac:dyDescent="0.45">
      <c r="D155" s="157" t="s">
        <v>183</v>
      </c>
      <c r="H155" s="9"/>
      <c r="I155" s="29"/>
      <c r="J155" s="10"/>
      <c r="K155" s="59"/>
      <c r="L155" s="67"/>
      <c r="M155" s="66"/>
      <c r="N155" s="68"/>
    </row>
    <row r="156" spans="1:14" x14ac:dyDescent="0.45">
      <c r="D156" s="157" t="s">
        <v>184</v>
      </c>
      <c r="H156" s="9"/>
      <c r="I156" s="29"/>
      <c r="J156" s="10"/>
      <c r="K156" s="59"/>
      <c r="L156" s="67"/>
      <c r="M156" s="66"/>
      <c r="N156" s="68"/>
    </row>
    <row r="157" spans="1:14" x14ac:dyDescent="0.45">
      <c r="D157" s="157" t="s">
        <v>185</v>
      </c>
      <c r="H157" s="9"/>
      <c r="I157" s="29"/>
      <c r="J157" s="10"/>
      <c r="K157" s="59"/>
      <c r="L157" s="67"/>
      <c r="M157" s="66"/>
      <c r="N157" s="68"/>
    </row>
    <row r="158" spans="1:14" s="106" customFormat="1" x14ac:dyDescent="0.45">
      <c r="A158" s="105"/>
      <c r="B158" s="105"/>
      <c r="C158" s="105"/>
      <c r="D158" s="161" t="s">
        <v>186</v>
      </c>
      <c r="E158" s="105"/>
      <c r="F158" s="105"/>
      <c r="G158" s="105"/>
      <c r="H158" s="96"/>
      <c r="I158" s="113"/>
      <c r="J158" s="98"/>
      <c r="K158" s="99"/>
      <c r="L158" s="108"/>
      <c r="M158" s="101"/>
      <c r="N158" s="109"/>
    </row>
    <row r="159" spans="1:14" x14ac:dyDescent="0.45">
      <c r="C159" s="157" t="s">
        <v>137</v>
      </c>
      <c r="H159" s="9"/>
      <c r="I159" s="29"/>
      <c r="J159" s="10"/>
      <c r="K159" s="59"/>
      <c r="L159" s="110"/>
      <c r="M159" s="91"/>
      <c r="N159" s="111"/>
    </row>
    <row r="160" spans="1:14" x14ac:dyDescent="0.45">
      <c r="C160" s="157" t="s">
        <v>138</v>
      </c>
      <c r="H160" s="9"/>
      <c r="I160" s="29"/>
      <c r="J160" s="10"/>
      <c r="K160" s="59"/>
      <c r="L160" s="67"/>
      <c r="M160" s="66"/>
      <c r="N160" s="68"/>
    </row>
    <row r="161" spans="3:14" x14ac:dyDescent="0.45">
      <c r="C161" s="157" t="s">
        <v>139</v>
      </c>
      <c r="H161" s="9"/>
      <c r="I161" s="29"/>
      <c r="J161" s="10"/>
      <c r="K161" s="59"/>
      <c r="L161" s="67"/>
      <c r="M161" s="66">
        <v>1</v>
      </c>
      <c r="N161" s="68"/>
    </row>
    <row r="162" spans="3:14" x14ac:dyDescent="0.45">
      <c r="C162" s="157" t="s">
        <v>187</v>
      </c>
      <c r="H162" s="9"/>
      <c r="I162" s="29"/>
      <c r="J162" s="10"/>
      <c r="K162" s="59"/>
      <c r="L162" s="67"/>
      <c r="M162" s="66"/>
      <c r="N162" s="68"/>
    </row>
    <row r="163" spans="3:14" x14ac:dyDescent="0.45">
      <c r="C163" s="79" t="s">
        <v>130</v>
      </c>
      <c r="D163" s="79"/>
      <c r="E163" s="79"/>
      <c r="F163" s="80"/>
      <c r="G163" s="56"/>
      <c r="H163" s="9"/>
      <c r="I163" s="29"/>
      <c r="J163" s="10"/>
      <c r="K163" s="59"/>
      <c r="L163" s="67"/>
      <c r="M163" s="66"/>
      <c r="N163" s="68"/>
    </row>
    <row r="164" spans="3:14" x14ac:dyDescent="0.45">
      <c r="C164" s="158" t="s">
        <v>131</v>
      </c>
      <c r="D164" s="78"/>
      <c r="E164" s="78"/>
      <c r="F164" s="56"/>
      <c r="G164" s="56"/>
      <c r="H164" s="9"/>
      <c r="I164" s="29"/>
      <c r="J164" s="10"/>
      <c r="K164" s="59"/>
      <c r="L164" s="67"/>
      <c r="M164" s="66"/>
      <c r="N164" s="68"/>
    </row>
    <row r="165" spans="3:14" x14ac:dyDescent="0.45">
      <c r="C165" s="158" t="s">
        <v>134</v>
      </c>
      <c r="D165" s="78"/>
      <c r="E165" s="78"/>
      <c r="F165" s="56"/>
      <c r="G165" s="56"/>
      <c r="H165" s="9"/>
      <c r="I165" s="29"/>
      <c r="J165" s="10"/>
      <c r="K165" s="59"/>
      <c r="L165" s="67"/>
      <c r="M165" s="66"/>
      <c r="N165" s="68"/>
    </row>
    <row r="166" spans="3:14" x14ac:dyDescent="0.45">
      <c r="C166" s="158" t="s">
        <v>135</v>
      </c>
      <c r="D166" s="78"/>
      <c r="E166" s="78"/>
      <c r="F166" s="56"/>
      <c r="G166" s="56"/>
      <c r="H166" s="9"/>
      <c r="I166" s="29"/>
      <c r="J166" s="10"/>
      <c r="K166" s="59"/>
      <c r="L166" s="67"/>
      <c r="M166" s="66"/>
      <c r="N166" s="68"/>
    </row>
    <row r="167" spans="3:14" x14ac:dyDescent="0.45">
      <c r="C167" s="158" t="s">
        <v>132</v>
      </c>
      <c r="D167" s="78"/>
      <c r="E167" s="78"/>
      <c r="F167" s="56"/>
      <c r="G167" s="56"/>
      <c r="H167" s="9"/>
      <c r="I167" s="29"/>
      <c r="J167" s="10"/>
      <c r="K167" s="59"/>
      <c r="L167" s="67"/>
      <c r="M167" s="66"/>
      <c r="N167" s="68"/>
    </row>
    <row r="168" spans="3:14" x14ac:dyDescent="0.45">
      <c r="C168" s="158" t="s">
        <v>133</v>
      </c>
      <c r="D168" s="78"/>
      <c r="E168" s="78"/>
      <c r="F168" s="56"/>
      <c r="G168" s="56"/>
      <c r="H168" s="9"/>
      <c r="I168" s="29"/>
      <c r="J168" s="10"/>
      <c r="K168" s="59"/>
      <c r="L168" s="67"/>
      <c r="M168" s="66"/>
      <c r="N168" s="68"/>
    </row>
    <row r="169" spans="3:14" x14ac:dyDescent="0.45">
      <c r="C169" s="30" t="s">
        <v>129</v>
      </c>
      <c r="D169" s="30"/>
      <c r="H169" s="9"/>
      <c r="I169" s="29"/>
      <c r="J169" s="10"/>
      <c r="K169" s="59"/>
      <c r="L169" s="67"/>
      <c r="M169" s="66">
        <v>1</v>
      </c>
      <c r="N169" s="68"/>
    </row>
    <row r="170" spans="3:14" x14ac:dyDescent="0.45">
      <c r="C170" s="30" t="s">
        <v>140</v>
      </c>
      <c r="D170" s="30"/>
      <c r="H170" s="9"/>
      <c r="I170" s="29"/>
      <c r="J170" s="10"/>
      <c r="K170" s="59"/>
      <c r="L170" s="67"/>
      <c r="M170" s="66">
        <v>1</v>
      </c>
      <c r="N170" s="68"/>
    </row>
    <row r="171" spans="3:14" x14ac:dyDescent="0.45">
      <c r="C171" s="30" t="s">
        <v>141</v>
      </c>
      <c r="D171" s="30"/>
      <c r="H171" s="9"/>
      <c r="I171" s="29"/>
      <c r="J171" s="10"/>
      <c r="K171" s="59"/>
      <c r="L171" s="67"/>
      <c r="M171" s="66">
        <v>1</v>
      </c>
      <c r="N171" s="68"/>
    </row>
    <row r="172" spans="3:14" x14ac:dyDescent="0.45">
      <c r="C172" s="30" t="s">
        <v>51</v>
      </c>
      <c r="D172" s="30"/>
      <c r="H172" s="9"/>
      <c r="I172" s="29"/>
      <c r="J172" s="10"/>
      <c r="K172" s="59"/>
      <c r="L172" s="67"/>
      <c r="M172" s="66">
        <v>1</v>
      </c>
      <c r="N172" s="68"/>
    </row>
    <row r="173" spans="3:14" x14ac:dyDescent="0.45">
      <c r="C173" s="6" t="s">
        <v>52</v>
      </c>
      <c r="H173" s="9"/>
      <c r="I173" s="29"/>
      <c r="J173" s="10"/>
      <c r="K173" s="59"/>
      <c r="L173" s="67"/>
      <c r="M173" s="66">
        <v>1</v>
      </c>
      <c r="N173" s="68"/>
    </row>
    <row r="174" spans="3:14" x14ac:dyDescent="0.45">
      <c r="C174" s="157" t="s">
        <v>142</v>
      </c>
      <c r="H174" s="9"/>
      <c r="I174" s="29"/>
      <c r="J174" s="10"/>
      <c r="K174" s="59"/>
      <c r="L174" s="67"/>
      <c r="M174" s="66">
        <v>1</v>
      </c>
      <c r="N174" s="68"/>
    </row>
    <row r="175" spans="3:14" x14ac:dyDescent="0.45">
      <c r="C175" s="157" t="s">
        <v>143</v>
      </c>
      <c r="H175" s="9"/>
      <c r="I175" s="29"/>
      <c r="J175" s="10"/>
      <c r="K175" s="59"/>
      <c r="L175" s="67"/>
      <c r="M175" s="66">
        <v>1</v>
      </c>
      <c r="N175" s="68"/>
    </row>
    <row r="176" spans="3:14" x14ac:dyDescent="0.45">
      <c r="C176" s="6" t="s">
        <v>55</v>
      </c>
      <c r="H176" s="9"/>
      <c r="I176" s="29"/>
      <c r="J176" s="10"/>
      <c r="K176" s="59"/>
      <c r="L176" s="67"/>
      <c r="M176" s="66">
        <v>1</v>
      </c>
      <c r="N176" s="68"/>
    </row>
    <row r="177" spans="1:14" x14ac:dyDescent="0.45">
      <c r="C177" s="6" t="s">
        <v>144</v>
      </c>
      <c r="H177" s="9"/>
      <c r="I177" s="29"/>
      <c r="J177" s="10"/>
      <c r="K177" s="59"/>
      <c r="L177" s="67"/>
      <c r="M177" s="66">
        <v>1</v>
      </c>
      <c r="N177" s="68"/>
    </row>
    <row r="178" spans="1:14" x14ac:dyDescent="0.45">
      <c r="C178" s="6" t="s">
        <v>56</v>
      </c>
      <c r="H178" s="9"/>
      <c r="I178" s="29"/>
      <c r="J178" s="10"/>
      <c r="K178" s="59"/>
      <c r="L178" s="67"/>
      <c r="M178" s="66">
        <v>1</v>
      </c>
      <c r="N178" s="68"/>
    </row>
    <row r="179" spans="1:14" x14ac:dyDescent="0.45">
      <c r="C179" s="6" t="s">
        <v>57</v>
      </c>
      <c r="H179" s="9"/>
      <c r="I179" s="29"/>
      <c r="J179" s="10"/>
      <c r="K179" s="59"/>
      <c r="L179" s="67"/>
      <c r="M179" s="66">
        <v>1</v>
      </c>
      <c r="N179" s="68"/>
    </row>
    <row r="180" spans="1:14" s="106" customFormat="1" x14ac:dyDescent="0.45">
      <c r="A180" s="105"/>
      <c r="B180" s="105"/>
      <c r="C180" s="115" t="s">
        <v>150</v>
      </c>
      <c r="D180" s="115"/>
      <c r="E180" s="115"/>
      <c r="F180" s="105"/>
      <c r="G180" s="105"/>
      <c r="H180" s="96"/>
      <c r="I180" s="113"/>
      <c r="J180" s="98"/>
      <c r="K180" s="99"/>
      <c r="L180" s="108"/>
      <c r="M180" s="101">
        <v>1</v>
      </c>
      <c r="N180" s="109"/>
    </row>
    <row r="181" spans="1:14" s="133" customFormat="1" x14ac:dyDescent="0.45">
      <c r="A181" s="126"/>
      <c r="B181" s="126"/>
      <c r="C181" s="612" t="s">
        <v>59</v>
      </c>
      <c r="D181" s="612"/>
      <c r="E181" s="612"/>
      <c r="F181" s="612"/>
      <c r="G181" s="166"/>
      <c r="H181" s="140"/>
      <c r="I181" s="141"/>
      <c r="J181" s="129"/>
      <c r="K181" s="130"/>
      <c r="L181" s="131"/>
      <c r="M181" s="131"/>
      <c r="N181" s="132"/>
    </row>
    <row r="182" spans="1:14" x14ac:dyDescent="0.45">
      <c r="C182" s="17" t="s">
        <v>61</v>
      </c>
      <c r="D182" s="159" t="s">
        <v>108</v>
      </c>
      <c r="H182" s="9"/>
      <c r="I182" s="26"/>
      <c r="J182" s="10"/>
      <c r="K182" s="59"/>
      <c r="L182" s="110"/>
      <c r="M182" s="91">
        <v>1</v>
      </c>
      <c r="N182" s="111"/>
    </row>
    <row r="183" spans="1:14" x14ac:dyDescent="0.45">
      <c r="C183" s="1"/>
      <c r="D183" s="159" t="s">
        <v>110</v>
      </c>
      <c r="H183" s="9"/>
      <c r="I183" s="26"/>
      <c r="J183" s="10"/>
      <c r="K183" s="59"/>
      <c r="L183" s="67"/>
      <c r="M183" s="66">
        <v>1</v>
      </c>
      <c r="N183" s="68"/>
    </row>
    <row r="184" spans="1:14" x14ac:dyDescent="0.45">
      <c r="C184" s="1"/>
      <c r="D184" s="159" t="s">
        <v>109</v>
      </c>
      <c r="H184" s="9"/>
      <c r="I184" s="26"/>
      <c r="J184" s="10"/>
      <c r="K184" s="59"/>
      <c r="L184" s="67"/>
      <c r="M184" s="66">
        <v>1</v>
      </c>
      <c r="N184" s="68"/>
    </row>
    <row r="185" spans="1:14" x14ac:dyDescent="0.45">
      <c r="C185" s="1"/>
      <c r="D185" s="159" t="s">
        <v>111</v>
      </c>
      <c r="H185" s="9"/>
      <c r="I185" s="26"/>
      <c r="J185" s="10"/>
      <c r="K185" s="59"/>
      <c r="L185" s="67"/>
      <c r="M185" s="66">
        <v>1</v>
      </c>
      <c r="N185" s="68"/>
    </row>
    <row r="186" spans="1:14" s="125" customFormat="1" x14ac:dyDescent="0.45">
      <c r="A186" s="118"/>
      <c r="B186" s="118"/>
      <c r="C186" s="118"/>
      <c r="D186" s="160" t="s">
        <v>112</v>
      </c>
      <c r="E186" s="118"/>
      <c r="F186" s="118"/>
      <c r="G186" s="118"/>
      <c r="H186" s="119"/>
      <c r="I186" s="120"/>
      <c r="J186" s="121"/>
      <c r="K186" s="122"/>
      <c r="L186" s="123"/>
      <c r="M186" s="123"/>
      <c r="N186" s="124"/>
    </row>
    <row r="187" spans="1:14" s="4" customFormat="1" x14ac:dyDescent="0.45">
      <c r="A187" s="11"/>
      <c r="B187" s="11"/>
      <c r="C187" s="17" t="s">
        <v>63</v>
      </c>
      <c r="D187" s="159" t="s">
        <v>108</v>
      </c>
      <c r="E187" s="11"/>
      <c r="F187" s="11"/>
      <c r="G187" s="11"/>
      <c r="H187" s="31"/>
      <c r="I187" s="32"/>
      <c r="J187" s="33"/>
      <c r="K187" s="47"/>
      <c r="L187" s="116"/>
      <c r="M187" s="116"/>
      <c r="N187" s="117"/>
    </row>
    <row r="188" spans="1:14" s="4" customFormat="1" x14ac:dyDescent="0.45">
      <c r="A188" s="11"/>
      <c r="B188" s="11"/>
      <c r="C188" s="11"/>
      <c r="D188" s="159" t="s">
        <v>110</v>
      </c>
      <c r="E188" s="11"/>
      <c r="F188" s="11"/>
      <c r="G188" s="11"/>
      <c r="H188" s="31"/>
      <c r="I188" s="32"/>
      <c r="J188" s="33"/>
      <c r="K188" s="47"/>
      <c r="L188" s="69"/>
      <c r="M188" s="69"/>
      <c r="N188" s="70"/>
    </row>
    <row r="189" spans="1:14" s="4" customFormat="1" x14ac:dyDescent="0.45">
      <c r="A189" s="11"/>
      <c r="B189" s="11"/>
      <c r="C189" s="11"/>
      <c r="D189" s="159" t="s">
        <v>109</v>
      </c>
      <c r="E189" s="11"/>
      <c r="F189" s="11"/>
      <c r="G189" s="11"/>
      <c r="H189" s="31"/>
      <c r="I189" s="32"/>
      <c r="J189" s="33"/>
      <c r="K189" s="47"/>
      <c r="L189" s="69"/>
      <c r="M189" s="69"/>
      <c r="N189" s="70"/>
    </row>
    <row r="190" spans="1:14" s="4" customFormat="1" x14ac:dyDescent="0.45">
      <c r="A190" s="11"/>
      <c r="B190" s="11"/>
      <c r="C190" s="11"/>
      <c r="D190" s="159" t="s">
        <v>111</v>
      </c>
      <c r="E190" s="11"/>
      <c r="F190" s="11"/>
      <c r="G190" s="11"/>
      <c r="H190" s="31"/>
      <c r="I190" s="32"/>
      <c r="J190" s="33"/>
      <c r="K190" s="47"/>
      <c r="L190" s="69"/>
      <c r="M190" s="69"/>
      <c r="N190" s="70"/>
    </row>
    <row r="191" spans="1:14" s="125" customFormat="1" x14ac:dyDescent="0.45">
      <c r="A191" s="118"/>
      <c r="B191" s="118"/>
      <c r="D191" s="160" t="s">
        <v>112</v>
      </c>
      <c r="E191" s="118"/>
      <c r="F191" s="118"/>
      <c r="G191" s="118"/>
      <c r="H191" s="119"/>
      <c r="I191" s="120"/>
      <c r="J191" s="121"/>
      <c r="K191" s="122"/>
      <c r="L191" s="123"/>
      <c r="M191" s="123"/>
      <c r="N191" s="124"/>
    </row>
    <row r="192" spans="1:14" s="4" customFormat="1" x14ac:dyDescent="0.45">
      <c r="A192" s="11"/>
      <c r="B192" s="11"/>
      <c r="C192" s="17" t="s">
        <v>62</v>
      </c>
      <c r="D192" s="159" t="s">
        <v>108</v>
      </c>
      <c r="E192" s="11"/>
      <c r="F192" s="11"/>
      <c r="G192" s="11"/>
      <c r="H192" s="31"/>
      <c r="I192" s="32"/>
      <c r="J192" s="33"/>
      <c r="K192" s="47"/>
      <c r="L192" s="116"/>
      <c r="M192" s="116"/>
      <c r="N192" s="117"/>
    </row>
    <row r="193" spans="1:14" s="4" customFormat="1" x14ac:dyDescent="0.45">
      <c r="A193" s="11"/>
      <c r="B193" s="11"/>
      <c r="C193" s="6"/>
      <c r="D193" s="159" t="s">
        <v>110</v>
      </c>
      <c r="E193" s="11"/>
      <c r="F193" s="11"/>
      <c r="G193" s="11"/>
      <c r="H193" s="31"/>
      <c r="I193" s="32"/>
      <c r="J193" s="33"/>
      <c r="K193" s="47"/>
      <c r="L193" s="69"/>
      <c r="M193" s="69"/>
      <c r="N193" s="70"/>
    </row>
    <row r="194" spans="1:14" s="4" customFormat="1" x14ac:dyDescent="0.45">
      <c r="A194" s="11"/>
      <c r="B194" s="11"/>
      <c r="C194" s="6"/>
      <c r="D194" s="159" t="s">
        <v>109</v>
      </c>
      <c r="E194" s="11"/>
      <c r="F194" s="11"/>
      <c r="G194" s="11"/>
      <c r="H194" s="31"/>
      <c r="I194" s="32"/>
      <c r="J194" s="33"/>
      <c r="K194" s="47"/>
      <c r="L194" s="69"/>
      <c r="M194" s="69"/>
      <c r="N194" s="70"/>
    </row>
    <row r="195" spans="1:14" s="4" customFormat="1" x14ac:dyDescent="0.45">
      <c r="A195" s="11"/>
      <c r="B195" s="11"/>
      <c r="C195" s="6"/>
      <c r="D195" s="159" t="s">
        <v>111</v>
      </c>
      <c r="E195" s="11"/>
      <c r="F195" s="11"/>
      <c r="G195" s="11"/>
      <c r="H195" s="31"/>
      <c r="I195" s="32"/>
      <c r="J195" s="33"/>
      <c r="K195" s="47"/>
      <c r="L195" s="69"/>
      <c r="M195" s="69"/>
      <c r="N195" s="70"/>
    </row>
    <row r="196" spans="1:14" s="125" customFormat="1" x14ac:dyDescent="0.45">
      <c r="A196" s="118"/>
      <c r="B196" s="118"/>
      <c r="C196" s="105"/>
      <c r="D196" s="160" t="s">
        <v>112</v>
      </c>
      <c r="E196" s="118"/>
      <c r="F196" s="118"/>
      <c r="G196" s="118"/>
      <c r="H196" s="119"/>
      <c r="I196" s="120"/>
      <c r="J196" s="121"/>
      <c r="K196" s="122"/>
      <c r="L196" s="123"/>
      <c r="M196" s="123"/>
      <c r="N196" s="124"/>
    </row>
    <row r="197" spans="1:14" x14ac:dyDescent="0.45">
      <c r="C197" s="86"/>
      <c r="H197" s="34"/>
      <c r="I197" s="35"/>
      <c r="J197" s="36"/>
      <c r="K197" s="47"/>
      <c r="L197" s="110"/>
      <c r="M197" s="110"/>
      <c r="N197" s="111"/>
    </row>
    <row r="198" spans="1:14" s="106" customFormat="1" x14ac:dyDescent="0.45">
      <c r="A198" s="105"/>
      <c r="B198" s="105"/>
      <c r="C198" s="142" t="s">
        <v>179</v>
      </c>
      <c r="D198" s="143"/>
      <c r="E198" s="143"/>
      <c r="F198" s="143"/>
      <c r="G198" s="143"/>
      <c r="H198" s="144"/>
      <c r="I198" s="145"/>
      <c r="J198" s="146"/>
      <c r="K198" s="147"/>
      <c r="L198" s="148"/>
      <c r="M198" s="148"/>
      <c r="N198" s="149"/>
    </row>
    <row r="199" spans="1:14" x14ac:dyDescent="0.45">
      <c r="C199" s="607"/>
      <c r="D199" s="607"/>
      <c r="E199" s="607"/>
      <c r="F199" s="607"/>
      <c r="G199" s="163"/>
      <c r="H199" s="13"/>
      <c r="I199" s="38"/>
      <c r="J199" s="14"/>
      <c r="K199" s="47"/>
      <c r="L199" s="110"/>
      <c r="M199" s="110"/>
      <c r="N199" s="111"/>
    </row>
    <row r="200" spans="1:14" x14ac:dyDescent="0.45">
      <c r="C200" s="37"/>
      <c r="D200" s="37"/>
      <c r="E200" s="37"/>
      <c r="F200" s="37"/>
      <c r="G200" s="163"/>
      <c r="H200" s="13"/>
      <c r="J200" s="14"/>
      <c r="K200" s="47"/>
      <c r="L200" s="67"/>
      <c r="M200" s="67"/>
      <c r="N200" s="68"/>
    </row>
    <row r="201" spans="1:14" x14ac:dyDescent="0.45">
      <c r="C201" s="28" t="s">
        <v>180</v>
      </c>
      <c r="D201" s="82"/>
      <c r="E201" s="82"/>
      <c r="F201" s="82"/>
      <c r="G201" s="163"/>
      <c r="H201" s="13"/>
      <c r="J201" s="14"/>
      <c r="K201" s="47"/>
      <c r="L201" s="67"/>
      <c r="M201" s="67"/>
      <c r="N201" s="68"/>
    </row>
    <row r="202" spans="1:14" x14ac:dyDescent="0.45">
      <c r="A202" s="84"/>
      <c r="C202" s="6" t="s">
        <v>101</v>
      </c>
      <c r="H202" s="15"/>
      <c r="I202" s="39"/>
      <c r="J202" s="16"/>
      <c r="K202" s="47"/>
      <c r="L202" s="67"/>
      <c r="M202" s="67"/>
      <c r="N202" s="68" t="s">
        <v>170</v>
      </c>
    </row>
    <row r="203" spans="1:14" x14ac:dyDescent="0.45">
      <c r="A203" s="84"/>
      <c r="C203" s="6" t="s">
        <v>102</v>
      </c>
      <c r="H203" s="15"/>
      <c r="I203" s="39"/>
      <c r="J203" s="16"/>
      <c r="K203" s="47"/>
      <c r="L203" s="67"/>
      <c r="M203" s="67"/>
      <c r="N203" s="68" t="s">
        <v>170</v>
      </c>
    </row>
    <row r="204" spans="1:14" x14ac:dyDescent="0.45">
      <c r="C204" s="6" t="s">
        <v>168</v>
      </c>
      <c r="H204" s="15"/>
      <c r="I204" s="39"/>
      <c r="J204" s="16"/>
      <c r="K204" s="47"/>
      <c r="L204" s="67"/>
      <c r="M204" s="67"/>
      <c r="N204" s="168" t="s">
        <v>169</v>
      </c>
    </row>
    <row r="205" spans="1:14" x14ac:dyDescent="0.45">
      <c r="C205" s="6" t="s">
        <v>68</v>
      </c>
      <c r="H205" s="15"/>
      <c r="I205" s="39"/>
      <c r="J205" s="16"/>
      <c r="K205" s="47"/>
      <c r="L205" s="67"/>
      <c r="M205" s="67"/>
      <c r="N205" s="68"/>
    </row>
    <row r="206" spans="1:14" x14ac:dyDescent="0.45">
      <c r="C206" s="157" t="s">
        <v>167</v>
      </c>
      <c r="H206" s="15"/>
      <c r="I206" s="39"/>
      <c r="J206" s="16"/>
      <c r="K206" s="47"/>
      <c r="L206" s="67"/>
      <c r="M206" s="67"/>
      <c r="N206" s="168" t="s">
        <v>181</v>
      </c>
    </row>
    <row r="207" spans="1:14" x14ac:dyDescent="0.45">
      <c r="A207" s="84"/>
      <c r="C207" s="6" t="s">
        <v>87</v>
      </c>
      <c r="H207" s="15"/>
      <c r="I207" s="39"/>
      <c r="J207" s="16"/>
      <c r="K207" s="47"/>
      <c r="L207" s="67"/>
      <c r="M207" s="67"/>
      <c r="N207" s="87" t="s">
        <v>171</v>
      </c>
    </row>
    <row r="208" spans="1:14" x14ac:dyDescent="0.45">
      <c r="C208" s="608" t="s">
        <v>172</v>
      </c>
      <c r="D208" s="608"/>
      <c r="E208" s="608"/>
      <c r="F208" s="609"/>
      <c r="G208" s="56"/>
      <c r="H208" s="15"/>
      <c r="I208" s="39"/>
      <c r="J208" s="16"/>
      <c r="K208" s="47"/>
      <c r="L208" s="67"/>
      <c r="M208" s="67"/>
      <c r="N208" s="68"/>
    </row>
    <row r="209" spans="1:14" x14ac:dyDescent="0.45">
      <c r="C209" s="158" t="s">
        <v>176</v>
      </c>
      <c r="D209" s="83"/>
      <c r="E209" s="83"/>
      <c r="F209" s="56"/>
      <c r="G209" s="56"/>
      <c r="H209" s="15"/>
      <c r="I209" s="39"/>
      <c r="J209" s="16"/>
      <c r="K209" s="47"/>
      <c r="L209" s="67"/>
      <c r="M209" s="67"/>
      <c r="N209" s="168" t="s">
        <v>173</v>
      </c>
    </row>
    <row r="210" spans="1:14" x14ac:dyDescent="0.45">
      <c r="A210" s="84"/>
      <c r="C210" s="162" t="s">
        <v>174</v>
      </c>
      <c r="D210" s="55"/>
      <c r="E210" s="55"/>
      <c r="F210" s="56"/>
      <c r="G210" s="56"/>
      <c r="H210" s="15"/>
      <c r="I210" s="39"/>
      <c r="J210" s="16"/>
      <c r="K210" s="47"/>
      <c r="L210" s="67"/>
      <c r="M210" s="67"/>
      <c r="N210" s="68"/>
    </row>
    <row r="211" spans="1:14" x14ac:dyDescent="0.45">
      <c r="A211" s="84"/>
      <c r="C211" s="57" t="s">
        <v>95</v>
      </c>
      <c r="D211" s="55"/>
      <c r="E211" s="55"/>
      <c r="F211" s="56"/>
      <c r="G211" s="56"/>
      <c r="H211" s="15"/>
      <c r="I211" s="39"/>
      <c r="J211" s="16"/>
      <c r="K211" s="47"/>
      <c r="L211" s="67"/>
      <c r="M211" s="67"/>
      <c r="N211" s="168" t="s">
        <v>175</v>
      </c>
    </row>
    <row r="212" spans="1:14" x14ac:dyDescent="0.45">
      <c r="A212" s="84"/>
      <c r="C212" s="57" t="s">
        <v>104</v>
      </c>
      <c r="D212" s="55"/>
      <c r="E212" s="55"/>
      <c r="F212" s="56"/>
      <c r="G212" s="56"/>
      <c r="H212" s="15"/>
      <c r="I212" s="39"/>
      <c r="J212" s="16"/>
      <c r="K212" s="47"/>
      <c r="L212" s="67"/>
      <c r="M212" s="67"/>
      <c r="N212" s="168" t="s">
        <v>178</v>
      </c>
    </row>
    <row r="213" spans="1:14" x14ac:dyDescent="0.45">
      <c r="C213" s="157" t="s">
        <v>177</v>
      </c>
      <c r="H213" s="15"/>
      <c r="I213" s="39"/>
      <c r="J213" s="16"/>
      <c r="K213" s="47"/>
      <c r="L213" s="67"/>
      <c r="M213" s="67"/>
      <c r="N213" s="68"/>
    </row>
    <row r="214" spans="1:14" x14ac:dyDescent="0.45">
      <c r="C214" s="6" t="s">
        <v>73</v>
      </c>
      <c r="H214" s="15"/>
      <c r="I214" s="39"/>
      <c r="J214" s="16"/>
      <c r="K214" s="47"/>
      <c r="L214" s="67"/>
      <c r="M214" s="67"/>
      <c r="N214" s="168" t="s">
        <v>166</v>
      </c>
    </row>
    <row r="215" spans="1:14" s="2" customFormat="1" x14ac:dyDescent="0.45">
      <c r="A215" s="17"/>
      <c r="B215" s="17"/>
      <c r="C215" s="17"/>
      <c r="D215" s="17"/>
      <c r="E215" s="17"/>
      <c r="F215" s="17"/>
      <c r="G215" s="17"/>
      <c r="H215" s="35"/>
      <c r="I215" s="17"/>
      <c r="J215" s="33"/>
      <c r="K215" s="47"/>
      <c r="L215" s="71"/>
      <c r="M215" s="71"/>
      <c r="N215" s="72"/>
    </row>
    <row r="216" spans="1:14" ht="18" x14ac:dyDescent="0.55000000000000004">
      <c r="H216" s="18"/>
      <c r="I216" s="19"/>
      <c r="L216" s="67"/>
      <c r="M216" s="67"/>
      <c r="N216" s="68"/>
    </row>
    <row r="217" spans="1:14" s="5" customFormat="1" ht="18" x14ac:dyDescent="0.55000000000000004">
      <c r="A217" s="20"/>
      <c r="B217" s="20"/>
      <c r="C217" s="21" t="s">
        <v>74</v>
      </c>
      <c r="D217" s="21"/>
      <c r="E217" s="21"/>
      <c r="F217" s="21"/>
      <c r="G217" s="21"/>
      <c r="H217" s="22"/>
      <c r="I217" s="23"/>
      <c r="J217" s="40"/>
      <c r="L217" s="73"/>
      <c r="M217" s="73"/>
      <c r="N217" s="74"/>
    </row>
  </sheetData>
  <mergeCells count="10">
    <mergeCell ref="H3:K4"/>
    <mergeCell ref="M3:M5"/>
    <mergeCell ref="C5:F5"/>
    <mergeCell ref="C8:F8"/>
    <mergeCell ref="C69:F69"/>
    <mergeCell ref="C108:F108"/>
    <mergeCell ref="C181:F181"/>
    <mergeCell ref="C199:F199"/>
    <mergeCell ref="C208:F208"/>
    <mergeCell ref="C82:F82"/>
  </mergeCells>
  <dataValidations disablePrompts="1" count="1">
    <dataValidation type="list" allowBlank="1" showInputMessage="1" showErrorMessage="1" sqref="L9:L215" xr:uid="{0BBF067E-F3E6-40D3-8506-57AEC8DF7E6A}">
      <formula1>$R$1:$R$3</formula1>
    </dataValidation>
  </dataValidations>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A1C3-B955-8244-81A5-758A766DDE9B}">
  <dimension ref="B8:K71"/>
  <sheetViews>
    <sheetView showGridLines="0" tabSelected="1" zoomScale="90" zoomScaleNormal="90" workbookViewId="0">
      <selection activeCell="H31" sqref="H31"/>
    </sheetView>
  </sheetViews>
  <sheetFormatPr defaultColWidth="10.73046875" defaultRowHeight="14.25" x14ac:dyDescent="0.45"/>
  <cols>
    <col min="1" max="1" width="4" customWidth="1"/>
    <col min="2" max="2" width="6.3984375" customWidth="1"/>
  </cols>
  <sheetData>
    <row r="8" spans="2:11" x14ac:dyDescent="0.45">
      <c r="B8" s="614" t="s">
        <v>367</v>
      </c>
      <c r="C8" s="614"/>
      <c r="D8" s="614"/>
      <c r="E8" s="614"/>
      <c r="F8" s="614"/>
      <c r="G8" s="614"/>
      <c r="H8" s="614"/>
      <c r="I8" s="614"/>
      <c r="J8" s="614"/>
      <c r="K8" s="614"/>
    </row>
    <row r="10" spans="2:11" x14ac:dyDescent="0.45">
      <c r="B10" t="s">
        <v>368</v>
      </c>
    </row>
    <row r="12" spans="2:11" x14ac:dyDescent="0.45">
      <c r="B12" t="s">
        <v>3065</v>
      </c>
    </row>
    <row r="14" spans="2:11" ht="33.950000000000003" customHeight="1" x14ac:dyDescent="0.45">
      <c r="B14" s="615" t="s">
        <v>369</v>
      </c>
      <c r="C14" s="615"/>
      <c r="D14" s="615"/>
      <c r="E14" s="615"/>
      <c r="F14" s="615"/>
      <c r="G14" s="615"/>
      <c r="H14" s="615"/>
      <c r="I14" s="615"/>
      <c r="J14" s="615"/>
      <c r="K14" s="615"/>
    </row>
    <row r="15" spans="2:11" x14ac:dyDescent="0.45">
      <c r="B15" s="311"/>
      <c r="C15" s="311"/>
      <c r="D15" s="311"/>
      <c r="E15" s="311"/>
      <c r="F15" s="311"/>
      <c r="G15" s="311"/>
      <c r="H15" s="311"/>
      <c r="I15" s="311"/>
      <c r="J15" s="311"/>
      <c r="K15" s="311"/>
    </row>
    <row r="16" spans="2:11" ht="30" hidden="1" customHeight="1" x14ac:dyDescent="0.45">
      <c r="B16" s="615" t="s">
        <v>370</v>
      </c>
      <c r="C16" s="615"/>
      <c r="D16" s="615"/>
      <c r="E16" s="615"/>
      <c r="F16" s="615"/>
      <c r="G16" s="615"/>
      <c r="H16" s="615"/>
      <c r="I16" s="615"/>
      <c r="J16" s="615"/>
      <c r="K16" s="615"/>
    </row>
    <row r="17" spans="2:11" hidden="1" x14ac:dyDescent="0.45"/>
    <row r="18" spans="2:11" hidden="1" x14ac:dyDescent="0.45">
      <c r="B18" s="615" t="s">
        <v>371</v>
      </c>
      <c r="C18" s="615"/>
      <c r="D18" s="615"/>
      <c r="E18" s="615"/>
      <c r="F18" s="615"/>
      <c r="G18" s="615"/>
      <c r="H18" s="615"/>
      <c r="I18" s="615"/>
      <c r="J18" s="615"/>
      <c r="K18" s="615"/>
    </row>
    <row r="20" spans="2:11" x14ac:dyDescent="0.45">
      <c r="B20" s="614" t="s">
        <v>429</v>
      </c>
      <c r="C20" s="614"/>
      <c r="D20" s="614"/>
      <c r="E20" s="614"/>
      <c r="F20" s="614"/>
      <c r="G20" s="614"/>
      <c r="H20" s="614"/>
      <c r="I20" s="614"/>
      <c r="J20" s="614"/>
      <c r="K20" s="614"/>
    </row>
    <row r="21" spans="2:11" x14ac:dyDescent="0.45">
      <c r="B21" s="349"/>
      <c r="C21" s="349"/>
      <c r="D21" s="349"/>
      <c r="E21" s="349"/>
      <c r="F21" s="349"/>
      <c r="G21" s="349"/>
      <c r="H21" s="349"/>
      <c r="I21" s="349"/>
      <c r="J21" s="349"/>
      <c r="K21" s="349"/>
    </row>
    <row r="22" spans="2:11" x14ac:dyDescent="0.45">
      <c r="B22" s="384" t="s">
        <v>444</v>
      </c>
      <c r="C22" s="383"/>
      <c r="D22" s="349"/>
      <c r="E22" s="349"/>
      <c r="F22" s="349"/>
      <c r="G22" s="349"/>
      <c r="H22" s="349"/>
      <c r="I22" s="349"/>
      <c r="J22" s="349"/>
      <c r="K22" s="349"/>
    </row>
    <row r="23" spans="2:11" x14ac:dyDescent="0.45">
      <c r="B23" s="383"/>
      <c r="C23" s="383"/>
      <c r="D23" s="349"/>
      <c r="E23" s="349"/>
      <c r="F23" s="349"/>
      <c r="G23" s="349"/>
      <c r="H23" s="349"/>
      <c r="I23" s="349"/>
      <c r="J23" s="349"/>
      <c r="K23" s="349"/>
    </row>
    <row r="24" spans="2:11" x14ac:dyDescent="0.45">
      <c r="B24" s="383" t="s">
        <v>430</v>
      </c>
      <c r="C24" s="383"/>
      <c r="D24" s="349"/>
      <c r="E24" s="349"/>
      <c r="F24" s="349"/>
      <c r="G24" s="349"/>
      <c r="H24" s="349"/>
      <c r="I24" s="349"/>
      <c r="J24" s="349"/>
      <c r="K24" s="349"/>
    </row>
    <row r="25" spans="2:11" x14ac:dyDescent="0.45">
      <c r="B25" s="383" t="s">
        <v>431</v>
      </c>
      <c r="C25" s="383"/>
      <c r="D25" s="349"/>
      <c r="E25" s="349"/>
      <c r="F25" s="349"/>
      <c r="G25" s="349"/>
      <c r="H25" s="349"/>
      <c r="I25" s="349"/>
      <c r="J25" s="349"/>
      <c r="K25" s="349"/>
    </row>
    <row r="26" spans="2:11" x14ac:dyDescent="0.45">
      <c r="B26" s="383" t="s">
        <v>432</v>
      </c>
      <c r="C26" s="383"/>
      <c r="D26" s="349"/>
      <c r="E26" s="349"/>
      <c r="F26" s="349"/>
      <c r="G26" s="349"/>
      <c r="H26" s="349"/>
      <c r="I26" s="349"/>
      <c r="J26" s="349"/>
      <c r="K26" s="349"/>
    </row>
    <row r="27" spans="2:11" x14ac:dyDescent="0.45">
      <c r="B27" s="383" t="s">
        <v>433</v>
      </c>
      <c r="C27" s="383"/>
      <c r="D27" s="349"/>
      <c r="E27" s="349"/>
      <c r="F27" s="349"/>
      <c r="G27" s="349"/>
      <c r="H27" s="349"/>
      <c r="I27" s="349"/>
      <c r="J27" s="349"/>
      <c r="K27" s="349"/>
    </row>
    <row r="28" spans="2:11" x14ac:dyDescent="0.45">
      <c r="B28" s="383" t="s">
        <v>455</v>
      </c>
      <c r="C28" s="383"/>
      <c r="D28" s="383"/>
      <c r="E28" s="383"/>
      <c r="F28" s="383"/>
      <c r="G28" s="383"/>
      <c r="H28" s="383"/>
      <c r="I28" s="383"/>
      <c r="J28" s="383"/>
      <c r="K28" s="383"/>
    </row>
    <row r="29" spans="2:11" x14ac:dyDescent="0.45">
      <c r="B29" s="383"/>
      <c r="C29" s="383"/>
      <c r="D29" s="383"/>
      <c r="E29" s="383"/>
      <c r="F29" s="383"/>
      <c r="G29" s="383"/>
      <c r="H29" s="383"/>
      <c r="I29" s="383"/>
      <c r="J29" s="383"/>
      <c r="K29" s="383"/>
    </row>
    <row r="30" spans="2:11" x14ac:dyDescent="0.45">
      <c r="B30" s="384" t="s">
        <v>441</v>
      </c>
      <c r="C30" s="383"/>
      <c r="D30" s="383"/>
      <c r="E30" s="383"/>
      <c r="F30" s="383"/>
      <c r="G30" s="383"/>
      <c r="H30" s="383"/>
      <c r="I30" s="383"/>
      <c r="J30" s="383"/>
      <c r="K30" s="383"/>
    </row>
    <row r="31" spans="2:11" x14ac:dyDescent="0.45">
      <c r="B31" s="383"/>
      <c r="C31" s="383"/>
      <c r="D31" s="383"/>
      <c r="E31" s="383"/>
      <c r="F31" s="383"/>
      <c r="G31" s="383"/>
      <c r="H31" s="383"/>
      <c r="I31" s="383"/>
      <c r="J31" s="383"/>
      <c r="K31" s="383"/>
    </row>
    <row r="32" spans="2:11" x14ac:dyDescent="0.45">
      <c r="B32" s="383" t="s">
        <v>434</v>
      </c>
      <c r="C32" s="383"/>
      <c r="D32" s="383"/>
      <c r="E32" s="383"/>
      <c r="F32" s="383"/>
      <c r="G32" s="383"/>
      <c r="H32" s="383"/>
      <c r="I32" s="383"/>
      <c r="J32" s="383"/>
      <c r="K32" s="383"/>
    </row>
    <row r="33" spans="2:11" x14ac:dyDescent="0.45">
      <c r="B33" s="383" t="s">
        <v>435</v>
      </c>
      <c r="C33" s="383"/>
      <c r="D33" s="383"/>
      <c r="E33" s="383"/>
      <c r="F33" s="383"/>
      <c r="G33" s="383"/>
      <c r="H33" s="383"/>
      <c r="I33" s="383"/>
      <c r="J33" s="383"/>
      <c r="K33" s="383"/>
    </row>
    <row r="34" spans="2:11" x14ac:dyDescent="0.45">
      <c r="B34" s="383"/>
      <c r="C34" s="383"/>
      <c r="D34" s="383"/>
      <c r="E34" s="383"/>
      <c r="F34" s="383"/>
      <c r="G34" s="383"/>
      <c r="H34" s="383"/>
      <c r="I34" s="383"/>
      <c r="J34" s="383"/>
      <c r="K34" s="383"/>
    </row>
    <row r="35" spans="2:11" x14ac:dyDescent="0.45">
      <c r="B35" s="384" t="s">
        <v>445</v>
      </c>
      <c r="C35" s="383"/>
      <c r="D35" s="383"/>
      <c r="E35" s="383"/>
      <c r="F35" s="383"/>
      <c r="G35" s="383"/>
      <c r="H35" s="383"/>
      <c r="I35" s="383"/>
      <c r="J35" s="383"/>
      <c r="K35" s="383"/>
    </row>
    <row r="36" spans="2:11" x14ac:dyDescent="0.45">
      <c r="B36" s="383"/>
      <c r="C36" s="383"/>
      <c r="D36" s="383"/>
      <c r="E36" s="383"/>
      <c r="F36" s="383"/>
      <c r="G36" s="383"/>
      <c r="H36" s="383"/>
      <c r="I36" s="383"/>
      <c r="J36" s="383"/>
      <c r="K36" s="383"/>
    </row>
    <row r="37" spans="2:11" x14ac:dyDescent="0.45">
      <c r="B37" s="383" t="s">
        <v>436</v>
      </c>
      <c r="C37" s="383"/>
      <c r="D37" s="383"/>
      <c r="E37" s="383"/>
      <c r="F37" s="383"/>
      <c r="G37" s="383"/>
      <c r="H37" s="383"/>
      <c r="I37" s="383"/>
      <c r="J37" s="383"/>
      <c r="K37" s="383"/>
    </row>
    <row r="38" spans="2:11" x14ac:dyDescent="0.45">
      <c r="B38" s="383" t="s">
        <v>437</v>
      </c>
      <c r="C38" s="383"/>
      <c r="D38" s="383"/>
      <c r="E38" s="383"/>
      <c r="F38" s="383"/>
      <c r="G38" s="383"/>
      <c r="H38" s="383"/>
      <c r="I38" s="383"/>
      <c r="J38" s="383"/>
      <c r="K38" s="383"/>
    </row>
    <row r="39" spans="2:11" x14ac:dyDescent="0.45">
      <c r="B39" s="383" t="s">
        <v>439</v>
      </c>
      <c r="C39" s="383"/>
      <c r="D39" s="383"/>
      <c r="E39" s="383"/>
      <c r="F39" s="383"/>
      <c r="G39" s="383"/>
      <c r="H39" s="383"/>
      <c r="I39" s="383"/>
      <c r="J39" s="383"/>
      <c r="K39" s="383"/>
    </row>
    <row r="40" spans="2:11" x14ac:dyDescent="0.45">
      <c r="B40" s="383" t="s">
        <v>438</v>
      </c>
      <c r="C40" s="383"/>
      <c r="D40" s="383"/>
      <c r="E40" s="383"/>
      <c r="F40" s="383"/>
      <c r="G40" s="383"/>
      <c r="H40" s="383"/>
      <c r="I40" s="383"/>
      <c r="J40" s="383"/>
      <c r="K40" s="383"/>
    </row>
    <row r="41" spans="2:11" x14ac:dyDescent="0.45">
      <c r="B41" s="383"/>
      <c r="C41" s="383"/>
      <c r="D41" s="383"/>
      <c r="E41" s="383"/>
      <c r="F41" s="383"/>
      <c r="G41" s="383"/>
      <c r="H41" s="383"/>
      <c r="I41" s="383"/>
      <c r="J41" s="383"/>
      <c r="K41" s="383"/>
    </row>
    <row r="42" spans="2:11" x14ac:dyDescent="0.45">
      <c r="B42" s="384" t="s">
        <v>440</v>
      </c>
      <c r="C42" s="383"/>
      <c r="D42" s="383"/>
      <c r="E42" s="383"/>
      <c r="F42" s="383"/>
      <c r="G42" s="383"/>
      <c r="H42" s="383"/>
      <c r="I42" s="383"/>
      <c r="J42" s="383"/>
      <c r="K42" s="383"/>
    </row>
    <row r="43" spans="2:11" x14ac:dyDescent="0.45">
      <c r="B43" s="383"/>
      <c r="C43" s="383"/>
      <c r="D43" s="383"/>
      <c r="E43" s="383"/>
      <c r="F43" s="383"/>
      <c r="G43" s="383"/>
      <c r="H43" s="383"/>
      <c r="I43" s="383"/>
      <c r="J43" s="383"/>
      <c r="K43" s="383"/>
    </row>
    <row r="44" spans="2:11" x14ac:dyDescent="0.45">
      <c r="B44" s="383" t="s">
        <v>450</v>
      </c>
      <c r="C44" s="383"/>
      <c r="D44" s="383"/>
      <c r="E44" s="383"/>
      <c r="F44" s="383"/>
      <c r="G44" s="383"/>
      <c r="H44" s="383"/>
      <c r="I44" s="383"/>
      <c r="J44" s="383"/>
      <c r="K44" s="383"/>
    </row>
    <row r="45" spans="2:11" x14ac:dyDescent="0.45">
      <c r="B45" s="383" t="s">
        <v>442</v>
      </c>
      <c r="C45" s="383"/>
      <c r="D45" s="383"/>
      <c r="E45" s="383"/>
      <c r="F45" s="383"/>
      <c r="G45" s="383"/>
      <c r="H45" s="383"/>
      <c r="I45" s="383"/>
      <c r="J45" s="383"/>
      <c r="K45" s="383"/>
    </row>
    <row r="46" spans="2:11" x14ac:dyDescent="0.45">
      <c r="B46" s="383" t="s">
        <v>443</v>
      </c>
      <c r="C46" s="383"/>
      <c r="D46" s="383"/>
      <c r="E46" s="383"/>
      <c r="F46" s="383"/>
      <c r="G46" s="383"/>
      <c r="H46" s="383"/>
      <c r="I46" s="383"/>
      <c r="J46" s="383"/>
      <c r="K46" s="383"/>
    </row>
    <row r="47" spans="2:11" x14ac:dyDescent="0.45">
      <c r="B47" s="383"/>
      <c r="C47" s="383"/>
      <c r="D47" s="383"/>
      <c r="E47" s="383"/>
      <c r="F47" s="383"/>
      <c r="G47" s="383"/>
      <c r="H47" s="383"/>
      <c r="I47" s="383"/>
      <c r="J47" s="383"/>
      <c r="K47" s="383"/>
    </row>
    <row r="48" spans="2:11" x14ac:dyDescent="0.45">
      <c r="B48" s="384" t="s">
        <v>446</v>
      </c>
      <c r="C48" s="383"/>
      <c r="D48" s="383"/>
      <c r="E48" s="383"/>
      <c r="F48" s="383"/>
      <c r="G48" s="383"/>
      <c r="H48" s="383"/>
      <c r="I48" s="383"/>
      <c r="J48" s="383"/>
      <c r="K48" s="383"/>
    </row>
    <row r="49" spans="2:11" x14ac:dyDescent="0.45">
      <c r="B49" s="383"/>
      <c r="C49" s="383"/>
      <c r="D49" s="383"/>
      <c r="E49" s="383"/>
      <c r="F49" s="383"/>
      <c r="G49" s="383"/>
      <c r="H49" s="383"/>
      <c r="I49" s="383"/>
      <c r="J49" s="383"/>
      <c r="K49" s="383"/>
    </row>
    <row r="50" spans="2:11" x14ac:dyDescent="0.45">
      <c r="B50" s="383" t="s">
        <v>447</v>
      </c>
      <c r="C50" s="383"/>
      <c r="D50" s="383"/>
      <c r="E50" s="383"/>
      <c r="F50" s="383"/>
      <c r="G50" s="383"/>
      <c r="H50" s="383"/>
      <c r="I50" s="383"/>
      <c r="J50" s="383"/>
      <c r="K50" s="383"/>
    </row>
    <row r="51" spans="2:11" x14ac:dyDescent="0.45">
      <c r="B51" s="383" t="s">
        <v>448</v>
      </c>
      <c r="C51" s="383"/>
      <c r="D51" s="383"/>
      <c r="E51" s="383"/>
      <c r="F51" s="383"/>
      <c r="G51" s="383"/>
      <c r="H51" s="383"/>
      <c r="I51" s="383"/>
      <c r="J51" s="383"/>
      <c r="K51" s="383"/>
    </row>
    <row r="52" spans="2:11" x14ac:dyDescent="0.45">
      <c r="B52" s="383" t="s">
        <v>449</v>
      </c>
      <c r="C52" s="383"/>
      <c r="D52" s="383"/>
      <c r="E52" s="383"/>
      <c r="F52" s="383"/>
      <c r="G52" s="383"/>
      <c r="H52" s="383"/>
      <c r="I52" s="383"/>
      <c r="J52" s="383"/>
      <c r="K52" s="383"/>
    </row>
    <row r="53" spans="2:11" x14ac:dyDescent="0.45">
      <c r="B53" s="383"/>
      <c r="C53" s="383"/>
      <c r="D53" s="383"/>
      <c r="E53" s="383"/>
      <c r="F53" s="383"/>
      <c r="G53" s="383"/>
      <c r="H53" s="383"/>
      <c r="I53" s="383"/>
      <c r="J53" s="383"/>
      <c r="K53" s="383"/>
    </row>
    <row r="54" spans="2:11" x14ac:dyDescent="0.45">
      <c r="B54" s="383"/>
      <c r="C54" s="383"/>
      <c r="D54" s="383"/>
      <c r="E54" s="383"/>
      <c r="F54" s="383"/>
      <c r="G54" s="383"/>
      <c r="H54" s="383"/>
      <c r="I54" s="383"/>
      <c r="J54" s="383"/>
      <c r="K54" s="383"/>
    </row>
    <row r="55" spans="2:11" x14ac:dyDescent="0.45">
      <c r="B55" s="383"/>
      <c r="C55" s="383"/>
      <c r="D55" s="383"/>
      <c r="E55" s="383"/>
      <c r="F55" s="383"/>
      <c r="G55" s="383"/>
      <c r="H55" s="383"/>
      <c r="I55" s="383"/>
      <c r="J55" s="383"/>
      <c r="K55" s="383"/>
    </row>
    <row r="56" spans="2:11" x14ac:dyDescent="0.45">
      <c r="B56" s="383"/>
      <c r="C56" s="383"/>
      <c r="D56" s="383"/>
      <c r="E56" s="383"/>
      <c r="F56" s="383"/>
      <c r="G56" s="383"/>
      <c r="H56" s="383"/>
      <c r="I56" s="383"/>
      <c r="J56" s="383"/>
      <c r="K56" s="383"/>
    </row>
    <row r="57" spans="2:11" x14ac:dyDescent="0.45">
      <c r="B57" s="383"/>
      <c r="C57" s="383"/>
      <c r="D57" s="383"/>
      <c r="E57" s="383"/>
      <c r="F57" s="383"/>
      <c r="G57" s="383"/>
      <c r="H57" s="383"/>
      <c r="I57" s="383"/>
      <c r="J57" s="383"/>
      <c r="K57" s="383"/>
    </row>
    <row r="58" spans="2:11" x14ac:dyDescent="0.45">
      <c r="B58" s="383"/>
      <c r="C58" s="383"/>
      <c r="D58" s="383"/>
      <c r="E58" s="383"/>
      <c r="F58" s="383"/>
      <c r="G58" s="383"/>
      <c r="H58" s="383"/>
      <c r="I58" s="383"/>
      <c r="J58" s="383"/>
      <c r="K58" s="383"/>
    </row>
    <row r="59" spans="2:11" x14ac:dyDescent="0.45">
      <c r="B59" s="383"/>
      <c r="C59" s="383"/>
      <c r="D59" s="383"/>
      <c r="E59" s="383"/>
      <c r="F59" s="383"/>
      <c r="G59" s="383"/>
      <c r="H59" s="383"/>
      <c r="I59" s="383"/>
      <c r="J59" s="383"/>
      <c r="K59" s="383"/>
    </row>
    <row r="60" spans="2:11" x14ac:dyDescent="0.45">
      <c r="B60" s="383"/>
      <c r="C60" s="383"/>
      <c r="D60" s="383"/>
      <c r="E60" s="383"/>
      <c r="F60" s="383"/>
      <c r="G60" s="383"/>
      <c r="H60" s="383"/>
      <c r="I60" s="383"/>
      <c r="J60" s="383"/>
      <c r="K60" s="383"/>
    </row>
    <row r="61" spans="2:11" x14ac:dyDescent="0.45">
      <c r="B61" s="383"/>
      <c r="C61" s="383"/>
      <c r="D61" s="383"/>
      <c r="E61" s="383"/>
      <c r="F61" s="383"/>
      <c r="G61" s="383"/>
      <c r="H61" s="383"/>
      <c r="I61" s="383"/>
      <c r="J61" s="383"/>
      <c r="K61" s="383"/>
    </row>
    <row r="62" spans="2:11" x14ac:dyDescent="0.45">
      <c r="B62" s="383"/>
      <c r="C62" s="383"/>
      <c r="D62" s="383"/>
      <c r="E62" s="383"/>
      <c r="F62" s="383"/>
      <c r="G62" s="383"/>
      <c r="H62" s="383"/>
      <c r="I62" s="383"/>
      <c r="J62" s="383"/>
      <c r="K62" s="383"/>
    </row>
    <row r="63" spans="2:11" x14ac:dyDescent="0.45">
      <c r="B63" s="383"/>
      <c r="C63" s="383"/>
      <c r="D63" s="383"/>
      <c r="E63" s="383"/>
      <c r="F63" s="383"/>
      <c r="G63" s="383"/>
      <c r="H63" s="383"/>
      <c r="I63" s="383"/>
      <c r="J63" s="383"/>
      <c r="K63" s="383"/>
    </row>
    <row r="64" spans="2:11" x14ac:dyDescent="0.45">
      <c r="B64" s="383"/>
      <c r="C64" s="383"/>
      <c r="D64" s="383"/>
      <c r="E64" s="383"/>
      <c r="F64" s="383"/>
      <c r="G64" s="383"/>
      <c r="H64" s="383"/>
      <c r="I64" s="383"/>
      <c r="J64" s="383"/>
      <c r="K64" s="383"/>
    </row>
    <row r="65" spans="2:4" x14ac:dyDescent="0.45">
      <c r="B65" s="383"/>
      <c r="C65" s="383"/>
      <c r="D65" s="383"/>
    </row>
    <row r="71" spans="2:4" x14ac:dyDescent="0.45">
      <c r="B71" s="312"/>
    </row>
  </sheetData>
  <sheetProtection algorithmName="SHA-512" hashValue="tuXXtxhwpeK/1tiLmT93G1Xf4GDgPYfPag14tf6zhZOyuhQX9+mHHAXGhoqh2E6pYA4DsH15RYEmSFoLrcb1Pg==" saltValue="SaURJjxrL2G+8zpAM7MOPQ==" spinCount="100000" sheet="1" objects="1" scenarios="1" selectLockedCells="1"/>
  <mergeCells count="5">
    <mergeCell ref="B8:K8"/>
    <mergeCell ref="B14:K14"/>
    <mergeCell ref="B16:K16"/>
    <mergeCell ref="B18:K18"/>
    <mergeCell ref="B20:K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9893F-26BF-1C4B-B9AE-31D55AE1CF8B}">
  <sheetPr>
    <tabColor rgb="FF00B0F0"/>
  </sheetPr>
  <dimension ref="B2:Q50"/>
  <sheetViews>
    <sheetView showGridLines="0" zoomScale="80" zoomScaleNormal="80" workbookViewId="0">
      <pane xSplit="1" ySplit="3" topLeftCell="B4" activePane="bottomRight" state="frozen"/>
      <selection pane="topRight" activeCell="B1" sqref="B1"/>
      <selection pane="bottomLeft" activeCell="A4" sqref="A4"/>
      <selection pane="bottomRight" activeCell="C17" sqref="C17:M17"/>
    </sheetView>
  </sheetViews>
  <sheetFormatPr defaultColWidth="9.1328125" defaultRowHeight="13.15" x14ac:dyDescent="0.4"/>
  <cols>
    <col min="1" max="1" width="1.86328125" style="245" customWidth="1"/>
    <col min="2" max="2" width="9.1328125" style="247"/>
    <col min="3" max="16384" width="9.1328125" style="245"/>
  </cols>
  <sheetData>
    <row r="2" spans="2:17" ht="21" x14ac:dyDescent="0.65">
      <c r="C2" s="619" t="s">
        <v>278</v>
      </c>
      <c r="D2" s="620"/>
      <c r="E2" s="620"/>
      <c r="F2" s="620"/>
      <c r="G2" s="620"/>
      <c r="H2" s="620"/>
      <c r="I2" s="620"/>
      <c r="J2" s="620"/>
      <c r="K2" s="620"/>
      <c r="L2" s="620"/>
      <c r="M2" s="621"/>
      <c r="Q2" s="246"/>
    </row>
    <row r="4" spans="2:17" ht="15" customHeight="1" x14ac:dyDescent="0.5">
      <c r="B4" s="252">
        <v>1</v>
      </c>
      <c r="C4" s="253" t="s">
        <v>279</v>
      </c>
      <c r="D4" s="253"/>
      <c r="E4" s="254"/>
      <c r="F4" s="254"/>
      <c r="G4" s="254"/>
      <c r="H4" s="254"/>
      <c r="I4" s="254"/>
      <c r="J4" s="254"/>
      <c r="K4" s="254"/>
      <c r="L4" s="254"/>
      <c r="M4" s="254"/>
    </row>
    <row r="5" spans="2:17" ht="15.75" x14ac:dyDescent="0.5">
      <c r="C5" s="622"/>
      <c r="D5" s="617"/>
      <c r="E5" s="617"/>
      <c r="F5" s="617"/>
      <c r="G5" s="617"/>
      <c r="H5" s="617"/>
      <c r="I5" s="617"/>
      <c r="J5" s="617"/>
      <c r="K5" s="617"/>
      <c r="L5" s="617"/>
      <c r="M5" s="618"/>
    </row>
    <row r="6" spans="2:17" ht="15.75" x14ac:dyDescent="0.5">
      <c r="C6" s="255"/>
      <c r="D6" s="255"/>
      <c r="E6" s="255"/>
      <c r="F6" s="255"/>
      <c r="G6" s="255"/>
      <c r="H6" s="255"/>
      <c r="I6" s="255"/>
      <c r="J6" s="255"/>
      <c r="K6" s="255"/>
      <c r="L6" s="255"/>
      <c r="M6" s="255"/>
    </row>
    <row r="7" spans="2:17" ht="15.75" x14ac:dyDescent="0.5">
      <c r="B7" s="252">
        <f>B4+1</f>
        <v>2</v>
      </c>
      <c r="C7" s="253" t="s">
        <v>280</v>
      </c>
      <c r="D7" s="253"/>
      <c r="E7" s="254"/>
      <c r="F7" s="254"/>
      <c r="G7" s="254"/>
      <c r="H7" s="254"/>
      <c r="I7" s="254"/>
      <c r="J7" s="254"/>
      <c r="K7" s="254"/>
      <c r="L7" s="254"/>
      <c r="M7" s="254"/>
    </row>
    <row r="8" spans="2:17" ht="15.75" x14ac:dyDescent="0.5">
      <c r="C8" s="623"/>
      <c r="D8" s="624"/>
      <c r="E8" s="624"/>
      <c r="F8" s="624"/>
      <c r="G8" s="624"/>
      <c r="H8" s="624"/>
      <c r="I8" s="624"/>
      <c r="J8" s="624"/>
      <c r="K8" s="624"/>
      <c r="L8" s="624"/>
      <c r="M8" s="625"/>
    </row>
    <row r="9" spans="2:17" ht="15.75" x14ac:dyDescent="0.5">
      <c r="C9" s="255"/>
      <c r="D9" s="255"/>
      <c r="E9" s="255"/>
      <c r="F9" s="255"/>
      <c r="G9" s="255"/>
      <c r="H9" s="255"/>
      <c r="I9" s="255"/>
      <c r="J9" s="255"/>
      <c r="K9" s="255"/>
      <c r="L9" s="255"/>
      <c r="M9" s="255"/>
    </row>
    <row r="10" spans="2:17" ht="15.75" x14ac:dyDescent="0.5">
      <c r="C10" s="296" t="s">
        <v>345</v>
      </c>
      <c r="D10" s="254"/>
      <c r="E10" s="254"/>
      <c r="F10" s="254"/>
      <c r="G10" s="254"/>
      <c r="H10" s="254"/>
      <c r="I10" s="254"/>
      <c r="J10" s="254"/>
      <c r="K10" s="254"/>
      <c r="L10" s="254"/>
      <c r="M10" s="254"/>
    </row>
    <row r="11" spans="2:17" ht="15.75" x14ac:dyDescent="0.4">
      <c r="C11" s="626"/>
      <c r="D11" s="627"/>
      <c r="E11" s="627"/>
      <c r="F11" s="627"/>
      <c r="G11" s="627"/>
      <c r="H11" s="627"/>
      <c r="I11" s="627"/>
      <c r="J11" s="627"/>
      <c r="K11" s="627"/>
      <c r="L11" s="627"/>
      <c r="M11" s="628"/>
    </row>
    <row r="12" spans="2:17" ht="15.75" x14ac:dyDescent="0.4">
      <c r="C12" s="256"/>
      <c r="D12" s="256"/>
      <c r="E12" s="256"/>
      <c r="F12" s="256"/>
      <c r="G12" s="256"/>
      <c r="H12" s="256"/>
      <c r="I12" s="256"/>
      <c r="J12" s="256"/>
      <c r="K12" s="256"/>
      <c r="L12" s="256"/>
      <c r="M12" s="256"/>
    </row>
    <row r="13" spans="2:17" ht="15.75" x14ac:dyDescent="0.5">
      <c r="B13" s="252">
        <f>B7+1</f>
        <v>3</v>
      </c>
      <c r="C13" s="253" t="s">
        <v>216</v>
      </c>
      <c r="D13" s="253"/>
      <c r="E13" s="254"/>
      <c r="F13" s="254"/>
      <c r="G13" s="254"/>
      <c r="H13" s="254"/>
      <c r="I13" s="254"/>
      <c r="J13" s="254"/>
      <c r="K13" s="254"/>
      <c r="L13" s="254"/>
      <c r="M13" s="254"/>
    </row>
    <row r="14" spans="2:17" ht="15.75" x14ac:dyDescent="0.5">
      <c r="C14" s="616"/>
      <c r="D14" s="617"/>
      <c r="E14" s="617"/>
      <c r="F14" s="617"/>
      <c r="G14" s="617"/>
      <c r="H14" s="617"/>
      <c r="I14" s="617"/>
      <c r="J14" s="617"/>
      <c r="K14" s="617"/>
      <c r="L14" s="617"/>
      <c r="M14" s="618"/>
    </row>
    <row r="15" spans="2:17" ht="15.75" x14ac:dyDescent="0.5">
      <c r="C15" s="255"/>
      <c r="D15" s="255"/>
      <c r="E15" s="255"/>
      <c r="F15" s="255"/>
      <c r="G15" s="255"/>
      <c r="H15" s="255"/>
      <c r="I15" s="255"/>
      <c r="J15" s="255"/>
      <c r="K15" s="255"/>
      <c r="L15" s="255"/>
      <c r="M15" s="255"/>
    </row>
    <row r="16" spans="2:17" ht="15.75" x14ac:dyDescent="0.5">
      <c r="B16" s="252">
        <f>B13+1</f>
        <v>4</v>
      </c>
      <c r="C16" s="253" t="s">
        <v>275</v>
      </c>
      <c r="D16" s="253"/>
      <c r="E16" s="254"/>
      <c r="F16" s="254"/>
      <c r="G16" s="254"/>
      <c r="H16" s="254"/>
      <c r="I16" s="254"/>
      <c r="J16" s="254"/>
      <c r="K16" s="254"/>
      <c r="L16" s="254"/>
      <c r="M16" s="254"/>
    </row>
    <row r="17" spans="2:13" ht="15.75" x14ac:dyDescent="0.5">
      <c r="C17" s="623"/>
      <c r="D17" s="624"/>
      <c r="E17" s="624"/>
      <c r="F17" s="624"/>
      <c r="G17" s="624"/>
      <c r="H17" s="624"/>
      <c r="I17" s="624"/>
      <c r="J17" s="624"/>
      <c r="K17" s="624"/>
      <c r="L17" s="624"/>
      <c r="M17" s="625"/>
    </row>
    <row r="18" spans="2:13" ht="15.75" x14ac:dyDescent="0.5">
      <c r="C18" s="255"/>
      <c r="D18" s="255"/>
      <c r="E18" s="255"/>
      <c r="F18" s="255"/>
      <c r="G18" s="255"/>
      <c r="H18" s="255"/>
      <c r="I18" s="255"/>
      <c r="J18" s="255"/>
      <c r="K18" s="255"/>
      <c r="L18" s="255"/>
      <c r="M18" s="255"/>
    </row>
    <row r="19" spans="2:13" ht="15.75" x14ac:dyDescent="0.5">
      <c r="B19" s="252">
        <f>B16+1</f>
        <v>5</v>
      </c>
      <c r="C19" s="253" t="s">
        <v>385</v>
      </c>
      <c r="D19" s="253"/>
      <c r="E19" s="254"/>
      <c r="F19" s="254"/>
      <c r="G19" s="254"/>
      <c r="H19" s="254"/>
      <c r="I19" s="254"/>
      <c r="J19" s="254"/>
      <c r="K19" s="254"/>
      <c r="L19" s="254"/>
      <c r="M19" s="254"/>
    </row>
    <row r="20" spans="2:13" ht="15.75" x14ac:dyDescent="0.5">
      <c r="B20" s="252"/>
      <c r="C20" s="296" t="s">
        <v>420</v>
      </c>
      <c r="D20" s="253"/>
      <c r="E20" s="254"/>
      <c r="F20" s="254"/>
      <c r="G20" s="254"/>
      <c r="H20" s="254"/>
      <c r="I20" s="254"/>
      <c r="J20" s="254"/>
      <c r="K20" s="254"/>
      <c r="L20" s="254"/>
      <c r="M20" s="254"/>
    </row>
    <row r="21" spans="2:13" ht="15.75" x14ac:dyDescent="0.5">
      <c r="C21" s="623"/>
      <c r="D21" s="624"/>
      <c r="E21" s="624"/>
      <c r="F21" s="624"/>
      <c r="G21" s="624"/>
      <c r="H21" s="624"/>
      <c r="I21" s="624"/>
      <c r="J21" s="624"/>
      <c r="K21" s="624"/>
      <c r="L21" s="624"/>
      <c r="M21" s="625"/>
    </row>
    <row r="22" spans="2:13" ht="15.75" x14ac:dyDescent="0.5">
      <c r="C22" s="255"/>
      <c r="D22" s="255"/>
      <c r="E22" s="255"/>
      <c r="F22" s="255"/>
      <c r="G22" s="255"/>
      <c r="H22" s="255"/>
      <c r="I22" s="255"/>
      <c r="J22" s="255"/>
      <c r="K22" s="255"/>
      <c r="L22" s="255"/>
      <c r="M22" s="255"/>
    </row>
    <row r="23" spans="2:13" ht="15.75" x14ac:dyDescent="0.5">
      <c r="C23" s="296" t="s">
        <v>389</v>
      </c>
      <c r="D23" s="254"/>
      <c r="E23" s="254"/>
      <c r="F23" s="254"/>
      <c r="G23" s="254"/>
      <c r="H23" s="254"/>
      <c r="I23" s="254"/>
      <c r="J23" s="254"/>
      <c r="K23" s="254"/>
      <c r="L23" s="254"/>
      <c r="M23" s="254"/>
    </row>
    <row r="24" spans="2:13" ht="15.75" x14ac:dyDescent="0.4">
      <c r="C24" s="626"/>
      <c r="D24" s="627"/>
      <c r="E24" s="627"/>
      <c r="F24" s="627"/>
      <c r="G24" s="627"/>
      <c r="H24" s="627"/>
      <c r="I24" s="627"/>
      <c r="J24" s="627"/>
      <c r="K24" s="627"/>
      <c r="L24" s="627"/>
      <c r="M24" s="628"/>
    </row>
    <row r="25" spans="2:13" ht="15.75" x14ac:dyDescent="0.5">
      <c r="C25" s="255"/>
      <c r="D25" s="255"/>
      <c r="E25" s="255"/>
      <c r="F25" s="255"/>
      <c r="G25" s="255"/>
      <c r="H25" s="255"/>
      <c r="I25" s="255"/>
      <c r="J25" s="255"/>
      <c r="K25" s="255"/>
      <c r="L25" s="255"/>
      <c r="M25" s="255"/>
    </row>
    <row r="26" spans="2:13" ht="15.75" x14ac:dyDescent="0.5">
      <c r="B26" s="252">
        <f>B19+1</f>
        <v>6</v>
      </c>
      <c r="C26" s="250" t="s">
        <v>391</v>
      </c>
      <c r="D26"/>
      <c r="E26"/>
      <c r="F26"/>
      <c r="G26"/>
      <c r="H26"/>
      <c r="I26"/>
      <c r="J26"/>
      <c r="K26"/>
      <c r="L26"/>
      <c r="M26" s="255"/>
    </row>
    <row r="27" spans="2:13" ht="15.75" x14ac:dyDescent="0.5">
      <c r="B27" s="357"/>
      <c r="C27" s="629"/>
      <c r="D27" s="630"/>
      <c r="E27" s="630"/>
      <c r="F27" s="630"/>
      <c r="G27" s="630"/>
      <c r="H27" s="630"/>
      <c r="I27" s="630"/>
      <c r="J27" s="630"/>
      <c r="K27" s="630"/>
      <c r="L27" s="630"/>
      <c r="M27" s="631"/>
    </row>
    <row r="28" spans="2:13" ht="15.75" x14ac:dyDescent="0.5">
      <c r="B28" s="357"/>
      <c r="C28" s="249" t="str">
        <f>IF(C27="","",IF(C27="Yes", "Go to question "&amp;B30,"Go to question "&amp;B40))</f>
        <v/>
      </c>
      <c r="D28"/>
      <c r="E28"/>
      <c r="F28"/>
      <c r="G28"/>
      <c r="H28"/>
      <c r="I28"/>
      <c r="J28"/>
      <c r="K28"/>
      <c r="L28"/>
      <c r="M28" s="255"/>
    </row>
    <row r="29" spans="2:13" ht="15.75" x14ac:dyDescent="0.5">
      <c r="B29" s="357"/>
      <c r="C29" s="248"/>
      <c r="D29"/>
      <c r="E29"/>
      <c r="F29"/>
      <c r="G29"/>
      <c r="H29"/>
      <c r="I29"/>
      <c r="J29"/>
      <c r="K29"/>
      <c r="L29"/>
      <c r="M29" s="255"/>
    </row>
    <row r="30" spans="2:13" ht="15.75" x14ac:dyDescent="0.5">
      <c r="B30" s="252">
        <f>B26+1</f>
        <v>7</v>
      </c>
      <c r="C30" s="250" t="s">
        <v>480</v>
      </c>
      <c r="D30"/>
      <c r="E30"/>
      <c r="F30"/>
      <c r="G30"/>
      <c r="H30"/>
      <c r="I30"/>
      <c r="J30"/>
      <c r="K30"/>
      <c r="L30"/>
      <c r="M30" s="255"/>
    </row>
    <row r="31" spans="2:13" ht="15.75" x14ac:dyDescent="0.5">
      <c r="B31" s="357"/>
      <c r="C31" s="489"/>
      <c r="D31" s="248" t="str">
        <f>IF(C27="",""," organisations")</f>
        <v/>
      </c>
      <c r="E31" s="248"/>
      <c r="F31" s="248"/>
      <c r="G31" s="248"/>
      <c r="H31" s="248"/>
      <c r="I31" s="248"/>
      <c r="J31" s="248"/>
      <c r="K31" s="248"/>
      <c r="L31" s="248"/>
      <c r="M31" s="255"/>
    </row>
    <row r="32" spans="2:13" ht="15.75" x14ac:dyDescent="0.5">
      <c r="B32" s="357"/>
      <c r="C32" s="248"/>
      <c r="D32"/>
      <c r="E32"/>
      <c r="F32"/>
      <c r="G32"/>
      <c r="H32"/>
      <c r="I32"/>
      <c r="J32"/>
      <c r="K32"/>
      <c r="L32"/>
      <c r="M32" s="255"/>
    </row>
    <row r="33" spans="2:13" ht="15.75" x14ac:dyDescent="0.5">
      <c r="B33" s="252">
        <f>B30+1</f>
        <v>8</v>
      </c>
      <c r="C33" s="250" t="s">
        <v>481</v>
      </c>
      <c r="D33"/>
      <c r="E33"/>
      <c r="F33"/>
      <c r="G33"/>
      <c r="H33"/>
      <c r="I33"/>
      <c r="J33"/>
      <c r="K33"/>
      <c r="L33"/>
      <c r="M33" s="255"/>
    </row>
    <row r="34" spans="2:13" ht="15.75" x14ac:dyDescent="0.5">
      <c r="B34" s="357"/>
      <c r="C34" s="622"/>
      <c r="D34" s="632"/>
      <c r="E34" s="632"/>
      <c r="F34" s="632"/>
      <c r="G34" s="632"/>
      <c r="H34" s="632"/>
      <c r="I34" s="632"/>
      <c r="J34" s="632"/>
      <c r="K34" s="632"/>
      <c r="L34" s="632"/>
      <c r="M34" s="633"/>
    </row>
    <row r="35" spans="2:13" ht="15.75" x14ac:dyDescent="0.5">
      <c r="C35" s="255"/>
      <c r="D35" s="255"/>
      <c r="E35" s="255"/>
      <c r="F35" s="255"/>
      <c r="G35" s="255"/>
      <c r="H35" s="255"/>
      <c r="I35" s="255"/>
      <c r="J35" s="255"/>
      <c r="K35" s="255"/>
      <c r="L35" s="255"/>
      <c r="M35" s="255"/>
    </row>
    <row r="36" spans="2:13" ht="15.75" x14ac:dyDescent="0.5">
      <c r="C36" s="255"/>
      <c r="D36" s="255"/>
      <c r="E36" s="255"/>
      <c r="F36" s="255"/>
      <c r="G36" s="255"/>
      <c r="H36" s="255"/>
      <c r="I36" s="255"/>
      <c r="J36" s="255"/>
      <c r="K36" s="255"/>
      <c r="L36" s="255"/>
      <c r="M36" s="255"/>
    </row>
    <row r="37" spans="2:13" ht="15.75" x14ac:dyDescent="0.5">
      <c r="C37" s="255"/>
      <c r="D37" s="255"/>
      <c r="E37" s="255"/>
      <c r="F37" s="255"/>
      <c r="G37" s="255"/>
      <c r="H37" s="255"/>
      <c r="I37" s="255"/>
      <c r="J37" s="255"/>
      <c r="K37" s="255"/>
      <c r="L37" s="255"/>
      <c r="M37" s="255"/>
    </row>
    <row r="38" spans="2:13" ht="21" x14ac:dyDescent="0.65">
      <c r="B38" s="278" t="s">
        <v>217</v>
      </c>
      <c r="D38" s="278"/>
      <c r="E38" s="279"/>
      <c r="F38" s="279"/>
      <c r="G38" s="279"/>
      <c r="H38" s="279"/>
      <c r="I38" s="279"/>
      <c r="J38" s="279"/>
      <c r="K38" s="279"/>
      <c r="L38" s="279"/>
      <c r="M38" s="279"/>
    </row>
    <row r="39" spans="2:13" ht="15.75" x14ac:dyDescent="0.5">
      <c r="B39" s="358"/>
      <c r="C39" s="255"/>
      <c r="D39" s="255"/>
      <c r="E39" s="255"/>
      <c r="F39" s="255"/>
      <c r="G39" s="255"/>
      <c r="H39" s="255"/>
      <c r="I39" s="255"/>
      <c r="J39" s="255"/>
      <c r="K39" s="255"/>
      <c r="L39" s="255"/>
      <c r="M39" s="255"/>
    </row>
    <row r="40" spans="2:13" ht="15.75" x14ac:dyDescent="0.5">
      <c r="B40" s="282">
        <f>B33+1</f>
        <v>9</v>
      </c>
      <c r="C40" s="253" t="s">
        <v>218</v>
      </c>
      <c r="D40" s="253"/>
      <c r="E40" s="254"/>
      <c r="F40" s="254"/>
      <c r="G40" s="254"/>
      <c r="H40" s="254"/>
      <c r="I40" s="254"/>
      <c r="J40" s="254"/>
      <c r="K40" s="254"/>
      <c r="L40" s="254"/>
      <c r="M40" s="254"/>
    </row>
    <row r="41" spans="2:13" ht="15.75" x14ac:dyDescent="0.5">
      <c r="C41" s="616"/>
      <c r="D41" s="617"/>
      <c r="E41" s="617"/>
      <c r="F41" s="617"/>
      <c r="G41" s="617"/>
      <c r="H41" s="617"/>
      <c r="I41" s="617"/>
      <c r="J41" s="617"/>
      <c r="K41" s="617"/>
      <c r="L41" s="617"/>
      <c r="M41" s="618"/>
    </row>
    <row r="42" spans="2:13" ht="15.75" x14ac:dyDescent="0.5">
      <c r="C42" s="255"/>
      <c r="D42" s="255"/>
      <c r="E42" s="255"/>
      <c r="F42" s="255"/>
      <c r="G42" s="255"/>
      <c r="H42" s="255"/>
      <c r="I42" s="255"/>
      <c r="J42" s="255"/>
      <c r="K42" s="255"/>
      <c r="L42" s="255"/>
      <c r="M42" s="255"/>
    </row>
    <row r="43" spans="2:13" ht="15.75" x14ac:dyDescent="0.5">
      <c r="B43" s="252">
        <f>B40+1</f>
        <v>10</v>
      </c>
      <c r="C43" s="253" t="s">
        <v>219</v>
      </c>
      <c r="D43" s="253"/>
      <c r="E43" s="254"/>
      <c r="F43" s="254"/>
      <c r="G43" s="254"/>
      <c r="H43" s="254"/>
      <c r="I43" s="254"/>
      <c r="J43" s="254"/>
      <c r="K43" s="254"/>
      <c r="L43" s="254"/>
      <c r="M43" s="254"/>
    </row>
    <row r="44" spans="2:13" ht="15.75" x14ac:dyDescent="0.5">
      <c r="C44" s="616"/>
      <c r="D44" s="617"/>
      <c r="E44" s="617"/>
      <c r="F44" s="617"/>
      <c r="G44" s="617"/>
      <c r="H44" s="617"/>
      <c r="I44" s="617"/>
      <c r="J44" s="617"/>
      <c r="K44" s="617"/>
      <c r="L44" s="617"/>
      <c r="M44" s="618"/>
    </row>
    <row r="45" spans="2:13" ht="15.75" x14ac:dyDescent="0.5">
      <c r="C45" s="255"/>
      <c r="D45" s="255"/>
      <c r="E45" s="255"/>
      <c r="F45" s="255"/>
      <c r="G45" s="255"/>
      <c r="H45" s="255"/>
      <c r="I45" s="255"/>
      <c r="J45" s="255"/>
      <c r="K45" s="255"/>
      <c r="L45" s="255"/>
      <c r="M45" s="255"/>
    </row>
    <row r="46" spans="2:13" ht="15.75" x14ac:dyDescent="0.5">
      <c r="B46" s="252">
        <f>B43+1</f>
        <v>11</v>
      </c>
      <c r="C46" s="253" t="s">
        <v>220</v>
      </c>
      <c r="D46" s="253"/>
      <c r="E46" s="254"/>
      <c r="F46" s="254"/>
      <c r="G46" s="254"/>
      <c r="H46" s="254"/>
      <c r="I46" s="254"/>
      <c r="J46" s="254"/>
      <c r="K46" s="254"/>
      <c r="L46" s="254"/>
      <c r="M46" s="254"/>
    </row>
    <row r="47" spans="2:13" ht="15.75" x14ac:dyDescent="0.5">
      <c r="C47" s="616"/>
      <c r="D47" s="617"/>
      <c r="E47" s="617"/>
      <c r="F47" s="617"/>
      <c r="G47" s="617"/>
      <c r="H47" s="617"/>
      <c r="I47" s="617"/>
      <c r="J47" s="617"/>
      <c r="K47" s="617"/>
      <c r="L47" s="617"/>
      <c r="M47" s="618"/>
    </row>
    <row r="48" spans="2:13" ht="15.75" x14ac:dyDescent="0.5">
      <c r="C48" s="255"/>
      <c r="D48" s="255"/>
      <c r="E48" s="255"/>
      <c r="F48" s="255"/>
      <c r="G48" s="255"/>
      <c r="H48" s="255"/>
      <c r="I48" s="255"/>
      <c r="J48" s="255"/>
      <c r="K48" s="255"/>
      <c r="L48" s="255"/>
      <c r="M48" s="255"/>
    </row>
    <row r="49" spans="2:13" ht="15.75" x14ac:dyDescent="0.5">
      <c r="B49" s="252">
        <f>B46+1</f>
        <v>12</v>
      </c>
      <c r="C49" s="253" t="s">
        <v>221</v>
      </c>
      <c r="D49" s="253"/>
      <c r="E49" s="254"/>
      <c r="F49" s="254"/>
      <c r="G49" s="254"/>
      <c r="H49" s="254"/>
      <c r="I49" s="254"/>
      <c r="J49" s="254"/>
      <c r="K49" s="254"/>
      <c r="L49" s="254"/>
      <c r="M49" s="254"/>
    </row>
    <row r="50" spans="2:13" ht="15.75" x14ac:dyDescent="0.5">
      <c r="C50" s="616"/>
      <c r="D50" s="617"/>
      <c r="E50" s="617"/>
      <c r="F50" s="617"/>
      <c r="G50" s="617"/>
      <c r="H50" s="617"/>
      <c r="I50" s="617"/>
      <c r="J50" s="617"/>
      <c r="K50" s="617"/>
      <c r="L50" s="617"/>
      <c r="M50" s="618"/>
    </row>
  </sheetData>
  <sheetProtection algorithmName="SHA-512" hashValue="e5vLUv4T2JPIiNeyC9Xn1H3lGMqgqlKm16Xais9Y3kxOUETnoboCXzo2BZBQmFPF9pYfLOI6h2/IcDGw4EqX5g==" saltValue="8/7H04lNUEdQEOkgXyAC9Q==" spinCount="100000" sheet="1" objects="1" scenarios="1" selectLockedCells="1"/>
  <mergeCells count="14">
    <mergeCell ref="C47:M47"/>
    <mergeCell ref="C50:M50"/>
    <mergeCell ref="C2:M2"/>
    <mergeCell ref="C5:M5"/>
    <mergeCell ref="C8:M8"/>
    <mergeCell ref="C11:M11"/>
    <mergeCell ref="C14:M14"/>
    <mergeCell ref="C17:M17"/>
    <mergeCell ref="C27:M27"/>
    <mergeCell ref="C34:M34"/>
    <mergeCell ref="C24:M24"/>
    <mergeCell ref="C41:M41"/>
    <mergeCell ref="C44:M44"/>
    <mergeCell ref="C21:M21"/>
  </mergeCells>
  <dataValidations count="5">
    <dataValidation type="whole" allowBlank="1" showInputMessage="1" showErrorMessage="1" sqref="C14:M14" xr:uid="{7EB5313B-28BB-D04C-BA9A-E3B005874B34}">
      <formula1>1</formula1>
      <formula2>9999</formula2>
    </dataValidation>
    <dataValidation type="list" allowBlank="1" showInputMessage="1" showErrorMessage="1" sqref="C8:M8" xr:uid="{2C9A3392-8ADE-5F4F-BBEC-14575D92132E}">
      <formula1>state</formula1>
    </dataValidation>
    <dataValidation type="list" allowBlank="1" showInputMessage="1" showErrorMessage="1" sqref="C17:M17" xr:uid="{526F0505-A991-7645-B30F-B0E27D335267}">
      <formula1>centre_type</formula1>
    </dataValidation>
    <dataValidation type="whole" allowBlank="1" showInputMessage="1" showErrorMessage="1" sqref="C31" xr:uid="{C100CC4D-4B80-6548-8C53-16C4E2F14D66}">
      <formula1>1</formula1>
      <formula2>100</formula2>
    </dataValidation>
    <dataValidation type="list" allowBlank="1" showInputMessage="1" showErrorMessage="1" sqref="C27" xr:uid="{4D20FFDE-D220-254D-9EC0-FBB9B6969503}">
      <formula1>yn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6854C93-CFC4-1148-A142-AD5682BC1D8D}">
          <x14:formula1>
            <xm:f>Lists!$N$32:$N$33</xm:f>
          </x14:formula1>
          <xm:sqref>C21:M21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D25C8-E6FC-0B42-A402-AE02B2E1820C}">
  <sheetPr>
    <tabColor rgb="FF00B0F0"/>
  </sheetPr>
  <dimension ref="B2:S96"/>
  <sheetViews>
    <sheetView showGridLines="0" zoomScale="80" zoomScaleNormal="80" workbookViewId="0">
      <pane xSplit="1" ySplit="3" topLeftCell="B4" activePane="bottomRight" state="frozen"/>
      <selection pane="topRight" activeCell="B1" sqref="B1"/>
      <selection pane="bottomLeft" activeCell="A4" sqref="A4"/>
      <selection pane="bottomRight" activeCell="E14" sqref="E14"/>
    </sheetView>
  </sheetViews>
  <sheetFormatPr defaultColWidth="9.1328125" defaultRowHeight="15.75" x14ac:dyDescent="0.5"/>
  <cols>
    <col min="1" max="1" width="1.73046875" style="255" customWidth="1"/>
    <col min="2" max="2" width="9.1328125" style="255"/>
    <col min="3" max="3" width="17.265625" style="255" customWidth="1"/>
    <col min="4" max="4" width="43.86328125" style="255" customWidth="1"/>
    <col min="5" max="5" width="17.265625" style="255" customWidth="1"/>
    <col min="6" max="6" width="18.3984375" style="255" customWidth="1"/>
    <col min="7" max="7" width="19.3984375" style="255" customWidth="1"/>
    <col min="8" max="8" width="16.86328125" style="255" customWidth="1"/>
    <col min="9" max="9" width="16.3984375" style="255" customWidth="1"/>
    <col min="10" max="10" width="17.265625" style="255" customWidth="1"/>
    <col min="11" max="11" width="20.265625" style="255" customWidth="1"/>
    <col min="12" max="12" width="15.86328125" style="255" customWidth="1"/>
    <col min="13" max="16384" width="9.1328125" style="255"/>
  </cols>
  <sheetData>
    <row r="2" spans="2:15" ht="21" x14ac:dyDescent="0.65">
      <c r="C2" s="619" t="s">
        <v>326</v>
      </c>
      <c r="D2" s="620"/>
      <c r="E2" s="620"/>
      <c r="F2" s="620"/>
      <c r="G2" s="620"/>
      <c r="H2" s="620"/>
      <c r="I2" s="620"/>
      <c r="J2" s="620"/>
      <c r="K2" s="620"/>
      <c r="L2" s="621"/>
      <c r="O2" s="259"/>
    </row>
    <row r="4" spans="2:15" x14ac:dyDescent="0.5">
      <c r="B4" s="252">
        <f>'1 Centre Profile'!B49+1</f>
        <v>13</v>
      </c>
      <c r="C4" s="253" t="s">
        <v>2926</v>
      </c>
      <c r="D4" s="253"/>
      <c r="E4" s="254"/>
      <c r="F4" s="254"/>
      <c r="G4" s="254"/>
      <c r="H4" s="254"/>
      <c r="I4" s="254"/>
      <c r="J4" s="254"/>
      <c r="K4" s="254"/>
    </row>
    <row r="5" spans="2:15" x14ac:dyDescent="0.5">
      <c r="B5" s="248"/>
      <c r="C5" s="253" t="s">
        <v>2988</v>
      </c>
      <c r="D5" s="253"/>
      <c r="E5" s="254"/>
      <c r="F5" s="254"/>
      <c r="G5" s="254"/>
      <c r="H5" s="254"/>
      <c r="I5" s="254"/>
      <c r="J5" s="254"/>
      <c r="K5" s="254"/>
    </row>
    <row r="6" spans="2:15" x14ac:dyDescent="0.5">
      <c r="C6" s="538" t="s">
        <v>2930</v>
      </c>
    </row>
    <row r="7" spans="2:15" ht="15.75" customHeight="1" x14ac:dyDescent="0.5">
      <c r="C7" s="638" t="s">
        <v>281</v>
      </c>
      <c r="D7" s="649"/>
      <c r="E7" s="637" t="s">
        <v>2927</v>
      </c>
      <c r="F7" s="640" t="s">
        <v>308</v>
      </c>
      <c r="G7" s="641"/>
      <c r="H7" s="641"/>
      <c r="I7" s="641"/>
      <c r="J7" s="641"/>
      <c r="K7" s="641"/>
      <c r="L7" s="641"/>
    </row>
    <row r="8" spans="2:15" ht="12.75" customHeight="1" x14ac:dyDescent="0.5">
      <c r="C8" s="638"/>
      <c r="D8" s="649"/>
      <c r="E8" s="638"/>
      <c r="F8" s="637" t="s">
        <v>282</v>
      </c>
      <c r="G8" s="642"/>
      <c r="H8" s="643"/>
      <c r="I8" s="637" t="s">
        <v>283</v>
      </c>
      <c r="J8" s="642"/>
      <c r="K8" s="643"/>
      <c r="L8" s="646" t="s">
        <v>284</v>
      </c>
    </row>
    <row r="9" spans="2:15" ht="23.25" customHeight="1" x14ac:dyDescent="0.5">
      <c r="C9" s="638"/>
      <c r="D9" s="649"/>
      <c r="E9" s="638"/>
      <c r="F9" s="639"/>
      <c r="G9" s="644"/>
      <c r="H9" s="645"/>
      <c r="I9" s="639"/>
      <c r="J9" s="644"/>
      <c r="K9" s="645"/>
      <c r="L9" s="647"/>
    </row>
    <row r="10" spans="2:15" ht="22.5" customHeight="1" x14ac:dyDescent="0.5">
      <c r="C10" s="638"/>
      <c r="D10" s="649"/>
      <c r="E10" s="639"/>
      <c r="F10" s="262" t="s">
        <v>285</v>
      </c>
      <c r="G10" s="263" t="s">
        <v>286</v>
      </c>
      <c r="H10" s="262" t="s">
        <v>287</v>
      </c>
      <c r="I10" s="262" t="s">
        <v>285</v>
      </c>
      <c r="J10" s="263" t="s">
        <v>286</v>
      </c>
      <c r="K10" s="262" t="s">
        <v>287</v>
      </c>
      <c r="L10" s="648"/>
    </row>
    <row r="11" spans="2:15" ht="18" x14ac:dyDescent="0.5">
      <c r="C11" s="537" t="s">
        <v>2886</v>
      </c>
      <c r="D11" s="315"/>
      <c r="E11" s="596"/>
      <c r="F11" s="596"/>
      <c r="G11" s="597"/>
      <c r="H11" s="596"/>
      <c r="I11" s="597"/>
      <c r="J11" s="596"/>
      <c r="K11" s="597"/>
      <c r="L11" s="596"/>
    </row>
    <row r="12" spans="2:15" x14ac:dyDescent="0.5">
      <c r="C12" s="293" t="s">
        <v>393</v>
      </c>
      <c r="D12" s="294"/>
      <c r="E12" s="598"/>
      <c r="F12" s="598"/>
      <c r="G12" s="599"/>
      <c r="H12" s="598"/>
      <c r="I12" s="599"/>
      <c r="J12" s="598"/>
      <c r="K12" s="599"/>
      <c r="L12" s="598"/>
    </row>
    <row r="13" spans="2:15" x14ac:dyDescent="0.5">
      <c r="C13" s="314" t="s">
        <v>392</v>
      </c>
      <c r="D13" s="315"/>
      <c r="E13" s="597"/>
      <c r="F13" s="596"/>
      <c r="G13" s="597"/>
      <c r="H13" s="596"/>
      <c r="I13" s="597"/>
      <c r="J13" s="596"/>
      <c r="K13" s="597"/>
      <c r="L13" s="596"/>
    </row>
    <row r="14" spans="2:15" x14ac:dyDescent="0.5">
      <c r="C14" s="293" t="s">
        <v>3066</v>
      </c>
      <c r="D14" s="294"/>
      <c r="E14" s="600"/>
      <c r="F14" s="598"/>
      <c r="G14" s="599"/>
      <c r="H14" s="598"/>
      <c r="I14" s="599"/>
      <c r="J14" s="598"/>
      <c r="K14" s="599"/>
      <c r="L14" s="598"/>
    </row>
    <row r="15" spans="2:15" x14ac:dyDescent="0.5">
      <c r="C15" s="314" t="s">
        <v>3067</v>
      </c>
      <c r="D15" s="315"/>
      <c r="E15" s="597"/>
      <c r="F15" s="596"/>
      <c r="G15" s="597"/>
      <c r="H15" s="596"/>
      <c r="I15" s="597"/>
      <c r="J15" s="596"/>
      <c r="K15" s="597"/>
      <c r="L15" s="596"/>
    </row>
    <row r="16" spans="2:15" x14ac:dyDescent="0.5">
      <c r="C16" s="293" t="s">
        <v>3068</v>
      </c>
      <c r="D16" s="294"/>
      <c r="E16" s="600"/>
      <c r="F16" s="598"/>
      <c r="G16" s="599"/>
      <c r="H16" s="598"/>
      <c r="I16" s="599"/>
      <c r="J16" s="598"/>
      <c r="K16" s="599"/>
      <c r="L16" s="598"/>
    </row>
    <row r="17" spans="2:12" x14ac:dyDescent="0.5">
      <c r="C17" s="314" t="s">
        <v>3069</v>
      </c>
      <c r="D17" s="315"/>
      <c r="E17" s="597"/>
      <c r="F17" s="596"/>
      <c r="G17" s="597"/>
      <c r="H17" s="596"/>
      <c r="I17" s="597"/>
      <c r="J17" s="596"/>
      <c r="K17" s="597"/>
      <c r="L17" s="596"/>
    </row>
    <row r="18" spans="2:12" x14ac:dyDescent="0.5">
      <c r="C18" s="293" t="s">
        <v>398</v>
      </c>
      <c r="D18" s="294"/>
      <c r="E18" s="599"/>
      <c r="F18" s="598"/>
      <c r="G18" s="599"/>
      <c r="H18" s="598"/>
      <c r="I18" s="599"/>
      <c r="J18" s="598"/>
      <c r="K18" s="599"/>
      <c r="L18" s="598"/>
    </row>
    <row r="19" spans="2:12" x14ac:dyDescent="0.5">
      <c r="C19" s="635" t="s">
        <v>287</v>
      </c>
      <c r="D19" s="636"/>
      <c r="E19" s="260">
        <f t="shared" ref="E19:L19" si="0">SUM(E11:E18)</f>
        <v>0</v>
      </c>
      <c r="F19" s="260">
        <f t="shared" si="0"/>
        <v>0</v>
      </c>
      <c r="G19" s="260">
        <f t="shared" si="0"/>
        <v>0</v>
      </c>
      <c r="H19" s="260">
        <f t="shared" si="0"/>
        <v>0</v>
      </c>
      <c r="I19" s="260">
        <f t="shared" si="0"/>
        <v>0</v>
      </c>
      <c r="J19" s="260">
        <f t="shared" si="0"/>
        <v>0</v>
      </c>
      <c r="K19" s="260">
        <f t="shared" si="0"/>
        <v>0</v>
      </c>
      <c r="L19" s="260">
        <f t="shared" si="0"/>
        <v>0</v>
      </c>
    </row>
    <row r="20" spans="2:12" x14ac:dyDescent="0.5">
      <c r="C20" s="401" t="s">
        <v>2928</v>
      </c>
    </row>
    <row r="21" spans="2:12" x14ac:dyDescent="0.5">
      <c r="C21" s="401" t="s">
        <v>2929</v>
      </c>
    </row>
    <row r="22" spans="2:12" x14ac:dyDescent="0.5">
      <c r="C22"/>
      <c r="D22"/>
      <c r="E22"/>
      <c r="F22"/>
      <c r="G22"/>
      <c r="H22"/>
      <c r="I22"/>
      <c r="J22"/>
      <c r="K22"/>
      <c r="L22"/>
    </row>
    <row r="23" spans="2:12" ht="15.75" customHeight="1" x14ac:dyDescent="0.5">
      <c r="B23" s="264">
        <f>B4+1</f>
        <v>14</v>
      </c>
      <c r="C23" s="253" t="s">
        <v>462</v>
      </c>
      <c r="D23" s="253"/>
      <c r="E23" s="254"/>
      <c r="F23" s="254"/>
      <c r="G23"/>
      <c r="H23"/>
      <c r="I23"/>
      <c r="J23"/>
      <c r="K23"/>
      <c r="L23"/>
    </row>
    <row r="24" spans="2:12" x14ac:dyDescent="0.5">
      <c r="C24" s="538" t="s">
        <v>2930</v>
      </c>
      <c r="D24"/>
      <c r="E24"/>
      <c r="F24"/>
      <c r="G24"/>
      <c r="H24"/>
      <c r="I24"/>
      <c r="J24"/>
      <c r="K24"/>
      <c r="L24"/>
    </row>
    <row r="25" spans="2:12" ht="30.75" customHeight="1" x14ac:dyDescent="0.5">
      <c r="C25" s="634" t="s">
        <v>463</v>
      </c>
      <c r="D25" s="634"/>
      <c r="E25" s="634" t="s">
        <v>457</v>
      </c>
      <c r="F25" s="634"/>
      <c r="G25" s="634"/>
      <c r="H25" s="634"/>
      <c r="I25"/>
      <c r="J25"/>
      <c r="K25"/>
      <c r="L25"/>
    </row>
    <row r="26" spans="2:12" x14ac:dyDescent="0.5">
      <c r="C26" s="634"/>
      <c r="D26" s="634"/>
      <c r="E26" s="374" t="s">
        <v>458</v>
      </c>
      <c r="F26" s="374" t="s">
        <v>459</v>
      </c>
      <c r="G26" s="374" t="s">
        <v>460</v>
      </c>
      <c r="H26" s="374" t="s">
        <v>461</v>
      </c>
      <c r="I26"/>
      <c r="J26"/>
      <c r="K26"/>
      <c r="L26"/>
    </row>
    <row r="27" spans="2:12" x14ac:dyDescent="0.5">
      <c r="C27" s="372" t="s">
        <v>80</v>
      </c>
      <c r="D27" s="373"/>
      <c r="E27" s="490"/>
      <c r="F27" s="490"/>
      <c r="G27" s="491"/>
      <c r="H27" s="490"/>
      <c r="I27"/>
      <c r="J27"/>
      <c r="K27"/>
      <c r="L27"/>
    </row>
    <row r="28" spans="2:12" customFormat="1" ht="14.25" x14ac:dyDescent="0.45"/>
    <row r="30" spans="2:12" x14ac:dyDescent="0.5">
      <c r="B30" s="264">
        <f>B23+1</f>
        <v>15</v>
      </c>
      <c r="C30" s="253" t="s">
        <v>311</v>
      </c>
      <c r="D30" s="253"/>
      <c r="E30" s="254"/>
      <c r="F30" s="254"/>
      <c r="G30" s="254"/>
      <c r="H30" s="254"/>
      <c r="I30" s="254"/>
      <c r="J30" s="254"/>
      <c r="K30" s="254"/>
    </row>
    <row r="31" spans="2:12" x14ac:dyDescent="0.5">
      <c r="C31" s="538" t="s">
        <v>2930</v>
      </c>
    </row>
    <row r="32" spans="2:12" ht="12.75" customHeight="1" x14ac:dyDescent="0.5">
      <c r="C32" s="638" t="s">
        <v>281</v>
      </c>
      <c r="D32" s="649"/>
      <c r="E32" s="637" t="s">
        <v>309</v>
      </c>
      <c r="F32" s="642"/>
      <c r="G32" s="637" t="s">
        <v>310</v>
      </c>
      <c r="H32" s="643"/>
    </row>
    <row r="33" spans="2:11" ht="12.75" customHeight="1" x14ac:dyDescent="0.5">
      <c r="C33" s="638"/>
      <c r="D33" s="649"/>
      <c r="E33" s="639"/>
      <c r="F33" s="644"/>
      <c r="G33" s="639"/>
      <c r="H33" s="645"/>
    </row>
    <row r="34" spans="2:11" x14ac:dyDescent="0.5">
      <c r="C34" s="638"/>
      <c r="D34" s="649"/>
      <c r="E34" s="637" t="s">
        <v>288</v>
      </c>
      <c r="F34" s="637" t="s">
        <v>289</v>
      </c>
      <c r="G34" s="637" t="s">
        <v>288</v>
      </c>
      <c r="H34" s="637" t="s">
        <v>289</v>
      </c>
    </row>
    <row r="35" spans="2:11" x14ac:dyDescent="0.5">
      <c r="C35" s="638"/>
      <c r="D35" s="649"/>
      <c r="E35" s="639"/>
      <c r="F35" s="639"/>
      <c r="G35" s="639"/>
      <c r="H35" s="639"/>
    </row>
    <row r="36" spans="2:11" ht="18" x14ac:dyDescent="0.5">
      <c r="C36" s="537" t="s">
        <v>2886</v>
      </c>
      <c r="D36" s="315"/>
      <c r="E36" s="597"/>
      <c r="F36" s="596"/>
      <c r="G36" s="597"/>
      <c r="H36" s="596"/>
    </row>
    <row r="37" spans="2:11" x14ac:dyDescent="0.5">
      <c r="C37" s="293" t="s">
        <v>393</v>
      </c>
      <c r="D37" s="294"/>
      <c r="E37" s="600"/>
      <c r="F37" s="598"/>
      <c r="G37" s="599"/>
      <c r="H37" s="598"/>
    </row>
    <row r="38" spans="2:11" x14ac:dyDescent="0.5">
      <c r="C38" s="314" t="s">
        <v>392</v>
      </c>
      <c r="D38" s="315"/>
      <c r="E38" s="597"/>
      <c r="F38" s="596"/>
      <c r="G38" s="597"/>
      <c r="H38" s="596"/>
    </row>
    <row r="39" spans="2:11" x14ac:dyDescent="0.5">
      <c r="C39" s="293" t="s">
        <v>3066</v>
      </c>
      <c r="D39" s="294"/>
      <c r="E39" s="600"/>
      <c r="F39" s="598"/>
      <c r="G39" s="599"/>
      <c r="H39" s="598"/>
    </row>
    <row r="40" spans="2:11" x14ac:dyDescent="0.5">
      <c r="C40" s="314" t="s">
        <v>3067</v>
      </c>
      <c r="D40" s="315"/>
      <c r="E40" s="597"/>
      <c r="F40" s="596"/>
      <c r="G40" s="597"/>
      <c r="H40" s="596"/>
    </row>
    <row r="41" spans="2:11" x14ac:dyDescent="0.5">
      <c r="C41" s="293" t="s">
        <v>3068</v>
      </c>
      <c r="D41" s="294"/>
      <c r="E41" s="600"/>
      <c r="F41" s="598"/>
      <c r="G41" s="599"/>
      <c r="H41" s="598"/>
    </row>
    <row r="42" spans="2:11" x14ac:dyDescent="0.5">
      <c r="C42" s="314" t="s">
        <v>3069</v>
      </c>
      <c r="D42" s="315"/>
      <c r="E42" s="597"/>
      <c r="F42" s="596"/>
      <c r="G42" s="597"/>
      <c r="H42" s="596"/>
    </row>
    <row r="43" spans="2:11" x14ac:dyDescent="0.5">
      <c r="C43" s="293" t="s">
        <v>398</v>
      </c>
      <c r="D43" s="294"/>
      <c r="E43" s="599"/>
      <c r="F43" s="598"/>
      <c r="G43" s="599"/>
      <c r="H43" s="598"/>
    </row>
    <row r="44" spans="2:11" x14ac:dyDescent="0.5">
      <c r="C44" s="635" t="s">
        <v>287</v>
      </c>
      <c r="D44" s="636"/>
      <c r="E44" s="260">
        <f t="shared" ref="E44:H44" si="1">SUM(E36:E43)</f>
        <v>0</v>
      </c>
      <c r="F44" s="260">
        <f t="shared" si="1"/>
        <v>0</v>
      </c>
      <c r="G44" s="260">
        <f t="shared" si="1"/>
        <v>0</v>
      </c>
      <c r="H44" s="260">
        <f t="shared" si="1"/>
        <v>0</v>
      </c>
    </row>
    <row r="45" spans="2:11" x14ac:dyDescent="0.5">
      <c r="C45" s="401" t="s">
        <v>2887</v>
      </c>
    </row>
    <row r="47" spans="2:11" x14ac:dyDescent="0.5">
      <c r="B47" s="264">
        <f>B30+1</f>
        <v>16</v>
      </c>
      <c r="C47" s="253" t="s">
        <v>2883</v>
      </c>
      <c r="D47" s="253"/>
      <c r="E47" s="254"/>
      <c r="F47" s="254"/>
      <c r="G47" s="254"/>
      <c r="H47" s="254"/>
      <c r="I47" s="254"/>
      <c r="J47" s="254"/>
      <c r="K47" s="254"/>
    </row>
    <row r="48" spans="2:11" x14ac:dyDescent="0.5">
      <c r="C48" s="255" t="str">
        <f>"(enter the number who left in each row against the reason for leaving as applicable, note that the totals column for FTEs and headcount should be the same as the corresponding totals reported in question "&amp;B30&amp;")"</f>
        <v>(enter the number who left in each row against the reason for leaving as applicable, note that the totals column for FTEs and headcount should be the same as the corresponding totals reported in question 15)</v>
      </c>
    </row>
    <row r="49" spans="2:11" x14ac:dyDescent="0.5">
      <c r="C49" s="538" t="s">
        <v>2930</v>
      </c>
    </row>
    <row r="50" spans="2:11" ht="12.75" customHeight="1" x14ac:dyDescent="0.5">
      <c r="C50" s="655" t="s">
        <v>290</v>
      </c>
      <c r="D50" s="655"/>
      <c r="E50" s="655"/>
      <c r="F50" s="634" t="s">
        <v>312</v>
      </c>
      <c r="G50" s="634"/>
      <c r="H50" s="634" t="s">
        <v>291</v>
      </c>
      <c r="I50" s="634"/>
    </row>
    <row r="51" spans="2:11" x14ac:dyDescent="0.5">
      <c r="C51" s="655"/>
      <c r="D51" s="655"/>
      <c r="E51" s="655"/>
      <c r="F51" s="634"/>
      <c r="G51" s="634"/>
      <c r="H51" s="634"/>
      <c r="I51" s="634"/>
    </row>
    <row r="52" spans="2:11" x14ac:dyDescent="0.5">
      <c r="C52" s="655"/>
      <c r="D52" s="655"/>
      <c r="E52" s="655"/>
      <c r="F52" s="634" t="s">
        <v>288</v>
      </c>
      <c r="G52" s="634" t="s">
        <v>289</v>
      </c>
      <c r="H52" s="634"/>
      <c r="I52" s="634"/>
    </row>
    <row r="53" spans="2:11" x14ac:dyDescent="0.5">
      <c r="C53" s="655"/>
      <c r="D53" s="655"/>
      <c r="E53" s="655"/>
      <c r="F53" s="634"/>
      <c r="G53" s="634"/>
      <c r="H53" s="634"/>
      <c r="I53" s="634"/>
    </row>
    <row r="54" spans="2:11" x14ac:dyDescent="0.5">
      <c r="C54" s="651" t="s">
        <v>399</v>
      </c>
      <c r="D54" s="651"/>
      <c r="E54" s="651"/>
      <c r="F54" s="596"/>
      <c r="G54" s="596"/>
      <c r="H54" s="616"/>
      <c r="I54" s="654"/>
    </row>
    <row r="55" spans="2:11" x14ac:dyDescent="0.5">
      <c r="C55" s="652" t="s">
        <v>401</v>
      </c>
      <c r="D55" s="652"/>
      <c r="E55" s="652"/>
      <c r="F55" s="598"/>
      <c r="G55" s="598"/>
      <c r="H55" s="653"/>
      <c r="I55" s="654"/>
    </row>
    <row r="56" spans="2:11" x14ac:dyDescent="0.5">
      <c r="C56" s="651" t="s">
        <v>400</v>
      </c>
      <c r="D56" s="651"/>
      <c r="E56" s="651"/>
      <c r="F56" s="596"/>
      <c r="G56" s="596"/>
      <c r="H56" s="616"/>
      <c r="I56" s="654"/>
    </row>
    <row r="57" spans="2:11" x14ac:dyDescent="0.5">
      <c r="C57" s="652" t="s">
        <v>292</v>
      </c>
      <c r="D57" s="652"/>
      <c r="E57" s="652"/>
      <c r="F57" s="598"/>
      <c r="G57" s="598"/>
      <c r="H57" s="653"/>
      <c r="I57" s="654"/>
    </row>
    <row r="58" spans="2:11" x14ac:dyDescent="0.5">
      <c r="C58" s="651" t="s">
        <v>293</v>
      </c>
      <c r="D58" s="651"/>
      <c r="E58" s="651"/>
      <c r="F58" s="596"/>
      <c r="G58" s="596"/>
      <c r="H58" s="616"/>
      <c r="I58" s="654"/>
    </row>
    <row r="59" spans="2:11" x14ac:dyDescent="0.5">
      <c r="C59" s="652" t="s">
        <v>306</v>
      </c>
      <c r="D59" s="652"/>
      <c r="E59" s="652"/>
      <c r="F59" s="598"/>
      <c r="G59" s="598"/>
      <c r="H59" s="653"/>
      <c r="I59" s="654"/>
    </row>
    <row r="60" spans="2:11" x14ac:dyDescent="0.5">
      <c r="C60" s="650" t="s">
        <v>287</v>
      </c>
      <c r="D60" s="650"/>
      <c r="E60" s="650"/>
      <c r="F60" s="261">
        <f>SUM(F54:F59)</f>
        <v>0</v>
      </c>
      <c r="G60" s="261">
        <f>SUM(G54:G59)</f>
        <v>0</v>
      </c>
      <c r="H60" s="261"/>
      <c r="I60" s="261"/>
    </row>
    <row r="62" spans="2:11" x14ac:dyDescent="0.5">
      <c r="B62" s="264">
        <f>B47+1</f>
        <v>17</v>
      </c>
      <c r="C62" s="253" t="s">
        <v>2884</v>
      </c>
      <c r="D62" s="253"/>
      <c r="E62" s="254"/>
      <c r="F62" s="254"/>
      <c r="G62" s="254"/>
      <c r="H62" s="254"/>
      <c r="I62" s="254"/>
      <c r="J62" s="254"/>
      <c r="K62" s="254"/>
    </row>
    <row r="63" spans="2:11" x14ac:dyDescent="0.5">
      <c r="C63" s="255" t="s">
        <v>294</v>
      </c>
    </row>
    <row r="64" spans="2:11" x14ac:dyDescent="0.5">
      <c r="C64" s="255" t="str">
        <f>"note that the totals column for FTEs and headcount should be the same as the corresponding totals reported in question "&amp;B30&amp;")"</f>
        <v>note that the totals column for FTEs and headcount should be the same as the corresponding totals reported in question 15)</v>
      </c>
    </row>
    <row r="65" spans="2:11" x14ac:dyDescent="0.5">
      <c r="C65" s="538" t="s">
        <v>2930</v>
      </c>
    </row>
    <row r="66" spans="2:11" ht="12.75" customHeight="1" x14ac:dyDescent="0.5">
      <c r="C66" s="655" t="s">
        <v>295</v>
      </c>
      <c r="D66" s="655"/>
      <c r="E66" s="655"/>
      <c r="F66" s="634" t="s">
        <v>313</v>
      </c>
      <c r="G66" s="634"/>
      <c r="H66" s="634" t="s">
        <v>291</v>
      </c>
      <c r="I66" s="634"/>
    </row>
    <row r="67" spans="2:11" x14ac:dyDescent="0.5">
      <c r="C67" s="655"/>
      <c r="D67" s="655"/>
      <c r="E67" s="655"/>
      <c r="F67" s="634"/>
      <c r="G67" s="634"/>
      <c r="H67" s="634"/>
      <c r="I67" s="634"/>
    </row>
    <row r="68" spans="2:11" x14ac:dyDescent="0.5">
      <c r="C68" s="655"/>
      <c r="D68" s="655"/>
      <c r="E68" s="655"/>
      <c r="F68" s="634" t="s">
        <v>288</v>
      </c>
      <c r="G68" s="634" t="s">
        <v>289</v>
      </c>
      <c r="H68" s="634"/>
      <c r="I68" s="634"/>
    </row>
    <row r="69" spans="2:11" x14ac:dyDescent="0.5">
      <c r="C69" s="655"/>
      <c r="D69" s="655"/>
      <c r="E69" s="655"/>
      <c r="F69" s="634"/>
      <c r="G69" s="634"/>
      <c r="H69" s="634"/>
      <c r="I69" s="634"/>
    </row>
    <row r="70" spans="2:11" x14ac:dyDescent="0.5">
      <c r="C70" s="656" t="s">
        <v>402</v>
      </c>
      <c r="D70" s="657"/>
      <c r="E70" s="658"/>
      <c r="F70" s="596"/>
      <c r="G70" s="596"/>
      <c r="H70" s="616"/>
      <c r="I70" s="654"/>
    </row>
    <row r="71" spans="2:11" x14ac:dyDescent="0.5">
      <c r="C71" s="652" t="s">
        <v>403</v>
      </c>
      <c r="D71" s="652"/>
      <c r="E71" s="652"/>
      <c r="F71" s="598"/>
      <c r="G71" s="598"/>
      <c r="H71" s="653"/>
      <c r="I71" s="654"/>
    </row>
    <row r="72" spans="2:11" x14ac:dyDescent="0.5">
      <c r="C72" s="651" t="s">
        <v>404</v>
      </c>
      <c r="D72" s="651"/>
      <c r="E72" s="651"/>
      <c r="F72" s="596"/>
      <c r="G72" s="596"/>
      <c r="H72" s="616"/>
      <c r="I72" s="654"/>
    </row>
    <row r="73" spans="2:11" x14ac:dyDescent="0.5">
      <c r="C73" s="652" t="s">
        <v>296</v>
      </c>
      <c r="D73" s="652"/>
      <c r="E73" s="652"/>
      <c r="F73" s="598"/>
      <c r="G73" s="598"/>
      <c r="H73" s="653"/>
      <c r="I73" s="654"/>
    </row>
    <row r="74" spans="2:11" x14ac:dyDescent="0.5">
      <c r="C74" s="651" t="s">
        <v>306</v>
      </c>
      <c r="D74" s="651"/>
      <c r="E74" s="651"/>
      <c r="F74" s="596"/>
      <c r="G74" s="596"/>
      <c r="H74" s="616"/>
      <c r="I74" s="654"/>
    </row>
    <row r="75" spans="2:11" x14ac:dyDescent="0.5">
      <c r="C75" s="650" t="s">
        <v>287</v>
      </c>
      <c r="D75" s="650"/>
      <c r="E75" s="650"/>
      <c r="F75" s="261">
        <f>SUM(F70:F74)</f>
        <v>0</v>
      </c>
      <c r="G75" s="261">
        <f>SUM(G70:G74)</f>
        <v>0</v>
      </c>
      <c r="H75" s="261"/>
      <c r="I75" s="261"/>
    </row>
    <row r="77" spans="2:11" x14ac:dyDescent="0.5">
      <c r="B77" s="264">
        <f>B62+1</f>
        <v>18</v>
      </c>
      <c r="C77" s="253" t="s">
        <v>314</v>
      </c>
      <c r="D77" s="253"/>
      <c r="E77" s="254"/>
      <c r="F77" s="254"/>
      <c r="G77" s="254"/>
      <c r="H77" s="254"/>
      <c r="I77" s="254"/>
      <c r="J77" s="254"/>
      <c r="K77" s="254"/>
    </row>
    <row r="78" spans="2:11" x14ac:dyDescent="0.5">
      <c r="C78" s="255" t="s">
        <v>316</v>
      </c>
    </row>
    <row r="79" spans="2:11" x14ac:dyDescent="0.5">
      <c r="C79" s="248" t="s">
        <v>405</v>
      </c>
    </row>
    <row r="80" spans="2:11" x14ac:dyDescent="0.5">
      <c r="C80" s="538" t="s">
        <v>2930</v>
      </c>
    </row>
    <row r="81" spans="3:19" ht="12.75" customHeight="1" x14ac:dyDescent="0.5">
      <c r="C81" s="655" t="s">
        <v>315</v>
      </c>
      <c r="D81" s="655"/>
      <c r="E81" s="655"/>
      <c r="F81" s="646" t="s">
        <v>297</v>
      </c>
      <c r="G81" s="646" t="s">
        <v>298</v>
      </c>
      <c r="H81" s="646" t="s">
        <v>2980</v>
      </c>
      <c r="I81" s="634" t="s">
        <v>299</v>
      </c>
      <c r="J81" s="634"/>
      <c r="K81" s="634"/>
      <c r="L81" s="634"/>
    </row>
    <row r="82" spans="3:19" x14ac:dyDescent="0.5">
      <c r="C82" s="655"/>
      <c r="D82" s="655"/>
      <c r="E82" s="655"/>
      <c r="F82" s="647"/>
      <c r="G82" s="647"/>
      <c r="H82" s="647"/>
      <c r="I82" s="634"/>
      <c r="J82" s="634"/>
      <c r="K82" s="634"/>
      <c r="L82" s="634"/>
      <c r="N82" s="283"/>
      <c r="O82" s="283"/>
    </row>
    <row r="83" spans="3:19" ht="15.95" customHeight="1" x14ac:dyDescent="0.5">
      <c r="C83" s="655"/>
      <c r="D83" s="655"/>
      <c r="E83" s="655"/>
      <c r="F83" s="647"/>
      <c r="G83" s="647"/>
      <c r="H83" s="647"/>
      <c r="I83" s="646" t="s">
        <v>406</v>
      </c>
      <c r="J83" s="646" t="s">
        <v>407</v>
      </c>
      <c r="K83" s="646" t="s">
        <v>3070</v>
      </c>
      <c r="L83" s="646" t="s">
        <v>73</v>
      </c>
      <c r="N83" s="284"/>
      <c r="O83" s="284"/>
      <c r="P83" s="284"/>
      <c r="Q83" s="284"/>
      <c r="R83" s="284"/>
      <c r="S83" s="284"/>
    </row>
    <row r="84" spans="3:19" x14ac:dyDescent="0.5">
      <c r="C84" s="655"/>
      <c r="D84" s="655"/>
      <c r="E84" s="655"/>
      <c r="F84" s="648"/>
      <c r="G84" s="648"/>
      <c r="H84" s="648"/>
      <c r="I84" s="648"/>
      <c r="J84" s="648"/>
      <c r="K84" s="648"/>
      <c r="L84" s="648"/>
      <c r="N84" s="284"/>
      <c r="O84" s="284"/>
      <c r="P84" s="284"/>
      <c r="Q84" s="284"/>
      <c r="R84" s="284"/>
      <c r="S84" s="284"/>
    </row>
    <row r="85" spans="3:19" x14ac:dyDescent="0.5">
      <c r="C85" s="651" t="s">
        <v>300</v>
      </c>
      <c r="D85" s="651"/>
      <c r="E85" s="651"/>
      <c r="F85" s="601"/>
      <c r="G85" s="601"/>
      <c r="H85" s="596"/>
      <c r="I85" s="493" t="b">
        <v>0</v>
      </c>
      <c r="J85" s="493" t="b">
        <v>0</v>
      </c>
      <c r="K85" s="493" t="b">
        <v>0</v>
      </c>
      <c r="L85" s="493" t="b">
        <v>0</v>
      </c>
      <c r="N85" s="284" t="str">
        <f>IF(F85="","",IF(I85=TRUE,$I$83,IF(J85=TRUE,$J$83,IF(K85=TRUE,$K$83,L83))))</f>
        <v/>
      </c>
      <c r="O85" s="284" t="s">
        <v>343</v>
      </c>
      <c r="P85" s="284"/>
      <c r="Q85" s="284"/>
      <c r="R85" s="284"/>
      <c r="S85" s="284"/>
    </row>
    <row r="86" spans="3:19" x14ac:dyDescent="0.5">
      <c r="C86" s="652" t="s">
        <v>301</v>
      </c>
      <c r="D86" s="652"/>
      <c r="E86" s="652"/>
      <c r="F86" s="602"/>
      <c r="G86" s="602"/>
      <c r="H86" s="598"/>
      <c r="I86" s="494" t="b">
        <v>0</v>
      </c>
      <c r="J86" s="494" t="b">
        <v>0</v>
      </c>
      <c r="K86" s="494" t="b">
        <v>0</v>
      </c>
      <c r="L86" s="494" t="b">
        <v>0</v>
      </c>
      <c r="N86" s="284"/>
      <c r="O86" s="284"/>
      <c r="P86" s="284"/>
      <c r="Q86" s="284"/>
      <c r="R86" s="284"/>
      <c r="S86" s="284"/>
    </row>
    <row r="87" spans="3:19" x14ac:dyDescent="0.5">
      <c r="C87" s="651" t="s">
        <v>302</v>
      </c>
      <c r="D87" s="651"/>
      <c r="E87" s="651"/>
      <c r="F87" s="601"/>
      <c r="G87" s="601"/>
      <c r="H87" s="596"/>
      <c r="I87" s="493" t="b">
        <v>0</v>
      </c>
      <c r="J87" s="493" t="b">
        <v>0</v>
      </c>
      <c r="K87" s="493" t="b">
        <v>0</v>
      </c>
      <c r="L87" s="493" t="b">
        <v>0</v>
      </c>
      <c r="N87" s="284"/>
      <c r="O87" s="284"/>
      <c r="P87" s="284"/>
      <c r="Q87" s="284"/>
      <c r="R87" s="284"/>
      <c r="S87" s="284"/>
    </row>
    <row r="88" spans="3:19" x14ac:dyDescent="0.5">
      <c r="C88" s="652" t="s">
        <v>303</v>
      </c>
      <c r="D88" s="652"/>
      <c r="E88" s="652"/>
      <c r="F88" s="602"/>
      <c r="G88" s="602"/>
      <c r="H88" s="598"/>
      <c r="I88" s="494" t="b">
        <v>0</v>
      </c>
      <c r="J88" s="494" t="b">
        <v>0</v>
      </c>
      <c r="K88" s="494" t="b">
        <v>0</v>
      </c>
      <c r="L88" s="494" t="b">
        <v>0</v>
      </c>
      <c r="N88" s="284"/>
      <c r="O88" s="284"/>
      <c r="P88" s="284"/>
      <c r="Q88" s="284"/>
      <c r="R88" s="284"/>
      <c r="S88" s="284"/>
    </row>
    <row r="89" spans="3:19" x14ac:dyDescent="0.5">
      <c r="C89" s="651" t="s">
        <v>304</v>
      </c>
      <c r="D89" s="651"/>
      <c r="E89" s="651"/>
      <c r="F89" s="601"/>
      <c r="G89" s="601"/>
      <c r="H89" s="596"/>
      <c r="I89" s="493" t="b">
        <v>0</v>
      </c>
      <c r="J89" s="493" t="b">
        <v>0</v>
      </c>
      <c r="K89" s="493" t="b">
        <v>0</v>
      </c>
      <c r="L89" s="493" t="b">
        <v>0</v>
      </c>
      <c r="N89" s="284"/>
      <c r="O89" s="284"/>
      <c r="P89" s="284"/>
      <c r="Q89" s="284"/>
      <c r="R89" s="284"/>
      <c r="S89" s="284"/>
    </row>
    <row r="90" spans="3:19" x14ac:dyDescent="0.5">
      <c r="C90" s="652" t="s">
        <v>305</v>
      </c>
      <c r="D90" s="652"/>
      <c r="E90" s="652"/>
      <c r="F90" s="602"/>
      <c r="G90" s="602"/>
      <c r="H90" s="598"/>
      <c r="I90" s="494" t="b">
        <v>0</v>
      </c>
      <c r="J90" s="494" t="b">
        <v>0</v>
      </c>
      <c r="K90" s="494" t="b">
        <v>0</v>
      </c>
      <c r="L90" s="494" t="b">
        <v>0</v>
      </c>
      <c r="N90" s="284"/>
      <c r="O90" s="284"/>
      <c r="P90" s="284"/>
      <c r="Q90" s="284"/>
      <c r="R90" s="284"/>
      <c r="S90" s="284"/>
    </row>
    <row r="91" spans="3:19" x14ac:dyDescent="0.5">
      <c r="N91" s="284"/>
      <c r="O91" s="284"/>
      <c r="P91" s="284"/>
      <c r="Q91" s="284"/>
      <c r="R91" s="284"/>
      <c r="S91" s="284"/>
    </row>
    <row r="92" spans="3:19" x14ac:dyDescent="0.5">
      <c r="N92" s="284"/>
      <c r="O92" s="284"/>
      <c r="P92" s="284"/>
      <c r="Q92" s="284"/>
      <c r="R92" s="284"/>
      <c r="S92" s="284"/>
    </row>
    <row r="93" spans="3:19" x14ac:dyDescent="0.5">
      <c r="N93" s="284"/>
      <c r="O93" s="284"/>
      <c r="P93" s="284"/>
      <c r="Q93" s="284"/>
      <c r="R93" s="284"/>
      <c r="S93" s="284"/>
    </row>
    <row r="94" spans="3:19" x14ac:dyDescent="0.5">
      <c r="N94" s="284"/>
      <c r="O94" s="284"/>
      <c r="P94" s="284"/>
      <c r="Q94" s="284"/>
      <c r="R94" s="284"/>
      <c r="S94" s="284"/>
    </row>
    <row r="95" spans="3:19" x14ac:dyDescent="0.5">
      <c r="N95" s="283"/>
      <c r="O95" s="283"/>
    </row>
    <row r="96" spans="3:19" x14ac:dyDescent="0.5">
      <c r="N96" s="283"/>
      <c r="O96" s="283"/>
    </row>
  </sheetData>
  <sheetProtection algorithmName="SHA-512" hashValue="cWDgMHoajFH/6GyIbCykYc3mhQ+l0FPvDbNS0vGBD3Pi+o34O9/wz+/HYuR9QM9HWGjrHwST798ken9JxgXU8w==" saltValue="MSDrd3QcRY8gtA73sOAnUw==" spinCount="100000" sheet="1" objects="1" scenarios="1" selectLockedCells="1"/>
  <mergeCells count="67">
    <mergeCell ref="H58:I58"/>
    <mergeCell ref="H59:I59"/>
    <mergeCell ref="C54:E54"/>
    <mergeCell ref="H54:I54"/>
    <mergeCell ref="H55:I55"/>
    <mergeCell ref="H56:I56"/>
    <mergeCell ref="H57:I57"/>
    <mergeCell ref="C55:E55"/>
    <mergeCell ref="C56:E56"/>
    <mergeCell ref="C57:E57"/>
    <mergeCell ref="C58:E58"/>
    <mergeCell ref="C59:E59"/>
    <mergeCell ref="C50:E53"/>
    <mergeCell ref="F50:G51"/>
    <mergeCell ref="H50:I53"/>
    <mergeCell ref="F52:F53"/>
    <mergeCell ref="G52:G53"/>
    <mergeCell ref="H66:I69"/>
    <mergeCell ref="F68:F69"/>
    <mergeCell ref="G68:G69"/>
    <mergeCell ref="C70:E70"/>
    <mergeCell ref="H70:I70"/>
    <mergeCell ref="C66:E69"/>
    <mergeCell ref="C89:E89"/>
    <mergeCell ref="C90:E90"/>
    <mergeCell ref="F81:F84"/>
    <mergeCell ref="G81:G84"/>
    <mergeCell ref="C81:E84"/>
    <mergeCell ref="C88:E88"/>
    <mergeCell ref="C87:E87"/>
    <mergeCell ref="C71:E71"/>
    <mergeCell ref="C72:E72"/>
    <mergeCell ref="C73:E73"/>
    <mergeCell ref="C74:E74"/>
    <mergeCell ref="C75:E75"/>
    <mergeCell ref="G34:G35"/>
    <mergeCell ref="H34:H35"/>
    <mergeCell ref="C60:E60"/>
    <mergeCell ref="C85:E85"/>
    <mergeCell ref="C86:E86"/>
    <mergeCell ref="H71:I71"/>
    <mergeCell ref="H72:I72"/>
    <mergeCell ref="H73:I73"/>
    <mergeCell ref="H74:I74"/>
    <mergeCell ref="H81:H84"/>
    <mergeCell ref="I81:L82"/>
    <mergeCell ref="I83:I84"/>
    <mergeCell ref="J83:J84"/>
    <mergeCell ref="K83:K84"/>
    <mergeCell ref="L83:L84"/>
    <mergeCell ref="F66:G67"/>
    <mergeCell ref="E25:H25"/>
    <mergeCell ref="C25:D26"/>
    <mergeCell ref="C44:D44"/>
    <mergeCell ref="C2:L2"/>
    <mergeCell ref="E7:E10"/>
    <mergeCell ref="F7:L7"/>
    <mergeCell ref="F8:H9"/>
    <mergeCell ref="I8:K9"/>
    <mergeCell ref="L8:L10"/>
    <mergeCell ref="C7:D10"/>
    <mergeCell ref="C19:D19"/>
    <mergeCell ref="C32:D35"/>
    <mergeCell ref="E32:F33"/>
    <mergeCell ref="G32:H33"/>
    <mergeCell ref="E34:E35"/>
    <mergeCell ref="F34:F35"/>
  </mergeCells>
  <dataValidations count="4">
    <dataValidation type="decimal" allowBlank="1" showInputMessage="1" showErrorMessage="1" sqref="E11:L18 F70:G74" xr:uid="{07059139-2DD1-459B-AA8A-F693E1CD53FD}">
      <formula1>0</formula1>
      <formula2>1000000000000</formula2>
    </dataValidation>
    <dataValidation type="decimal" allowBlank="1" showInputMessage="1" showErrorMessage="1" sqref="E27:H27 E36:H43 F54:G59" xr:uid="{846D207A-4146-4F59-A372-811269B43573}">
      <formula1>0</formula1>
      <formula2>10000000000</formula2>
    </dataValidation>
    <dataValidation type="whole" allowBlank="1" showInputMessage="1" showErrorMessage="1" sqref="F85:F90" xr:uid="{C48C3B84-F524-49D7-BA12-D3FA008E54C3}">
      <formula1>0</formula1>
      <formula2>2021</formula2>
    </dataValidation>
    <dataValidation type="decimal" allowBlank="1" showInputMessage="1" showErrorMessage="1" sqref="H85:H90" xr:uid="{8AB6EE22-5096-4915-B99B-A00ADB96BA0F}">
      <formula1>0</formula1>
      <formula2>1</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8</xdr:col>
                    <xdr:colOff>447675</xdr:colOff>
                    <xdr:row>83</xdr:row>
                    <xdr:rowOff>190500</xdr:rowOff>
                  </from>
                  <to>
                    <xdr:col>9</xdr:col>
                    <xdr:colOff>161925</xdr:colOff>
                    <xdr:row>85</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447675</xdr:colOff>
                    <xdr:row>83</xdr:row>
                    <xdr:rowOff>190500</xdr:rowOff>
                  </from>
                  <to>
                    <xdr:col>10</xdr:col>
                    <xdr:colOff>85725</xdr:colOff>
                    <xdr:row>85</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10</xdr:col>
                    <xdr:colOff>638175</xdr:colOff>
                    <xdr:row>83</xdr:row>
                    <xdr:rowOff>190500</xdr:rowOff>
                  </from>
                  <to>
                    <xdr:col>10</xdr:col>
                    <xdr:colOff>1438275</xdr:colOff>
                    <xdr:row>85</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11</xdr:col>
                    <xdr:colOff>447675</xdr:colOff>
                    <xdr:row>83</xdr:row>
                    <xdr:rowOff>190500</xdr:rowOff>
                  </from>
                  <to>
                    <xdr:col>12</xdr:col>
                    <xdr:colOff>200025</xdr:colOff>
                    <xdr:row>85</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8</xdr:col>
                    <xdr:colOff>447675</xdr:colOff>
                    <xdr:row>85</xdr:row>
                    <xdr:rowOff>190500</xdr:rowOff>
                  </from>
                  <to>
                    <xdr:col>9</xdr:col>
                    <xdr:colOff>161925</xdr:colOff>
                    <xdr:row>87</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11</xdr:col>
                    <xdr:colOff>447675</xdr:colOff>
                    <xdr:row>85</xdr:row>
                    <xdr:rowOff>190500</xdr:rowOff>
                  </from>
                  <to>
                    <xdr:col>12</xdr:col>
                    <xdr:colOff>200025</xdr:colOff>
                    <xdr:row>87</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8</xdr:col>
                    <xdr:colOff>447675</xdr:colOff>
                    <xdr:row>84</xdr:row>
                    <xdr:rowOff>190500</xdr:rowOff>
                  </from>
                  <to>
                    <xdr:col>9</xdr:col>
                    <xdr:colOff>161925</xdr:colOff>
                    <xdr:row>86</xdr:row>
                    <xdr:rowOff>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8</xdr:col>
                    <xdr:colOff>447675</xdr:colOff>
                    <xdr:row>86</xdr:row>
                    <xdr:rowOff>190500</xdr:rowOff>
                  </from>
                  <to>
                    <xdr:col>9</xdr:col>
                    <xdr:colOff>161925</xdr:colOff>
                    <xdr:row>88</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8</xdr:col>
                    <xdr:colOff>447675</xdr:colOff>
                    <xdr:row>88</xdr:row>
                    <xdr:rowOff>190500</xdr:rowOff>
                  </from>
                  <to>
                    <xdr:col>9</xdr:col>
                    <xdr:colOff>161925</xdr:colOff>
                    <xdr:row>90</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8</xdr:col>
                    <xdr:colOff>447675</xdr:colOff>
                    <xdr:row>87</xdr:row>
                    <xdr:rowOff>190500</xdr:rowOff>
                  </from>
                  <to>
                    <xdr:col>9</xdr:col>
                    <xdr:colOff>161925</xdr:colOff>
                    <xdr:row>89</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11</xdr:col>
                    <xdr:colOff>447675</xdr:colOff>
                    <xdr:row>88</xdr:row>
                    <xdr:rowOff>190500</xdr:rowOff>
                  </from>
                  <to>
                    <xdr:col>12</xdr:col>
                    <xdr:colOff>200025</xdr:colOff>
                    <xdr:row>90</xdr:row>
                    <xdr:rowOff>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11</xdr:col>
                    <xdr:colOff>447675</xdr:colOff>
                    <xdr:row>88</xdr:row>
                    <xdr:rowOff>190500</xdr:rowOff>
                  </from>
                  <to>
                    <xdr:col>12</xdr:col>
                    <xdr:colOff>200025</xdr:colOff>
                    <xdr:row>90</xdr:row>
                    <xdr:rowOff>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11</xdr:col>
                    <xdr:colOff>447675</xdr:colOff>
                    <xdr:row>86</xdr:row>
                    <xdr:rowOff>190500</xdr:rowOff>
                  </from>
                  <to>
                    <xdr:col>12</xdr:col>
                    <xdr:colOff>200025</xdr:colOff>
                    <xdr:row>88</xdr:row>
                    <xdr:rowOff>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11</xdr:col>
                    <xdr:colOff>447675</xdr:colOff>
                    <xdr:row>86</xdr:row>
                    <xdr:rowOff>190500</xdr:rowOff>
                  </from>
                  <to>
                    <xdr:col>12</xdr:col>
                    <xdr:colOff>200025</xdr:colOff>
                    <xdr:row>88</xdr:row>
                    <xdr:rowOff>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11</xdr:col>
                    <xdr:colOff>447675</xdr:colOff>
                    <xdr:row>84</xdr:row>
                    <xdr:rowOff>190500</xdr:rowOff>
                  </from>
                  <to>
                    <xdr:col>12</xdr:col>
                    <xdr:colOff>200025</xdr:colOff>
                    <xdr:row>86</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11</xdr:col>
                    <xdr:colOff>447675</xdr:colOff>
                    <xdr:row>84</xdr:row>
                    <xdr:rowOff>190500</xdr:rowOff>
                  </from>
                  <to>
                    <xdr:col>12</xdr:col>
                    <xdr:colOff>200025</xdr:colOff>
                    <xdr:row>86</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11</xdr:col>
                    <xdr:colOff>447675</xdr:colOff>
                    <xdr:row>87</xdr:row>
                    <xdr:rowOff>190500</xdr:rowOff>
                  </from>
                  <to>
                    <xdr:col>12</xdr:col>
                    <xdr:colOff>200025</xdr:colOff>
                    <xdr:row>89</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9</xdr:col>
                    <xdr:colOff>447675</xdr:colOff>
                    <xdr:row>84</xdr:row>
                    <xdr:rowOff>190500</xdr:rowOff>
                  </from>
                  <to>
                    <xdr:col>10</xdr:col>
                    <xdr:colOff>85725</xdr:colOff>
                    <xdr:row>86</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10</xdr:col>
                    <xdr:colOff>638175</xdr:colOff>
                    <xdr:row>84</xdr:row>
                    <xdr:rowOff>190500</xdr:rowOff>
                  </from>
                  <to>
                    <xdr:col>10</xdr:col>
                    <xdr:colOff>1438275</xdr:colOff>
                    <xdr:row>86</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9</xdr:col>
                    <xdr:colOff>447675</xdr:colOff>
                    <xdr:row>85</xdr:row>
                    <xdr:rowOff>190500</xdr:rowOff>
                  </from>
                  <to>
                    <xdr:col>10</xdr:col>
                    <xdr:colOff>85725</xdr:colOff>
                    <xdr:row>87</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10</xdr:col>
                    <xdr:colOff>638175</xdr:colOff>
                    <xdr:row>85</xdr:row>
                    <xdr:rowOff>190500</xdr:rowOff>
                  </from>
                  <to>
                    <xdr:col>10</xdr:col>
                    <xdr:colOff>1438275</xdr:colOff>
                    <xdr:row>87</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9</xdr:col>
                    <xdr:colOff>447675</xdr:colOff>
                    <xdr:row>86</xdr:row>
                    <xdr:rowOff>190500</xdr:rowOff>
                  </from>
                  <to>
                    <xdr:col>10</xdr:col>
                    <xdr:colOff>85725</xdr:colOff>
                    <xdr:row>88</xdr:row>
                    <xdr:rowOff>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10</xdr:col>
                    <xdr:colOff>638175</xdr:colOff>
                    <xdr:row>86</xdr:row>
                    <xdr:rowOff>190500</xdr:rowOff>
                  </from>
                  <to>
                    <xdr:col>10</xdr:col>
                    <xdr:colOff>1438275</xdr:colOff>
                    <xdr:row>88</xdr:row>
                    <xdr:rowOff>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9</xdr:col>
                    <xdr:colOff>447675</xdr:colOff>
                    <xdr:row>87</xdr:row>
                    <xdr:rowOff>190500</xdr:rowOff>
                  </from>
                  <to>
                    <xdr:col>10</xdr:col>
                    <xdr:colOff>85725</xdr:colOff>
                    <xdr:row>89</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10</xdr:col>
                    <xdr:colOff>638175</xdr:colOff>
                    <xdr:row>87</xdr:row>
                    <xdr:rowOff>190500</xdr:rowOff>
                  </from>
                  <to>
                    <xdr:col>10</xdr:col>
                    <xdr:colOff>1438275</xdr:colOff>
                    <xdr:row>89</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9</xdr:col>
                    <xdr:colOff>447675</xdr:colOff>
                    <xdr:row>88</xdr:row>
                    <xdr:rowOff>190500</xdr:rowOff>
                  </from>
                  <to>
                    <xdr:col>10</xdr:col>
                    <xdr:colOff>85725</xdr:colOff>
                    <xdr:row>90</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10</xdr:col>
                    <xdr:colOff>638175</xdr:colOff>
                    <xdr:row>88</xdr:row>
                    <xdr:rowOff>190500</xdr:rowOff>
                  </from>
                  <to>
                    <xdr:col>10</xdr:col>
                    <xdr:colOff>1438275</xdr:colOff>
                    <xdr:row>90</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9</xdr:col>
                    <xdr:colOff>447675</xdr:colOff>
                    <xdr:row>83</xdr:row>
                    <xdr:rowOff>190500</xdr:rowOff>
                  </from>
                  <to>
                    <xdr:col>10</xdr:col>
                    <xdr:colOff>104775</xdr:colOff>
                    <xdr:row>85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75781-A099-5947-AAFF-2E2C2C94F9D4}">
  <sheetPr>
    <tabColor rgb="FF00B0F0"/>
  </sheetPr>
  <dimension ref="A1:BC61"/>
  <sheetViews>
    <sheetView showGridLines="0" zoomScale="80" zoomScaleNormal="80" zoomScaleSheetLayoutView="100" workbookViewId="0">
      <pane xSplit="1" ySplit="3" topLeftCell="B4" activePane="bottomRight" state="frozen"/>
      <selection pane="topRight" activeCell="B1" sqref="B1"/>
      <selection pane="bottomLeft" activeCell="A4" sqref="A4"/>
      <selection pane="bottomRight" activeCell="E10" sqref="E10"/>
    </sheetView>
  </sheetViews>
  <sheetFormatPr defaultColWidth="10.73046875" defaultRowHeight="14.25" x14ac:dyDescent="0.45"/>
  <cols>
    <col min="1" max="1" width="2.265625" customWidth="1"/>
    <col min="2" max="2" width="4.1328125" customWidth="1"/>
    <col min="3" max="4" width="21.3984375" customWidth="1"/>
    <col min="5" max="11" width="14.86328125" customWidth="1"/>
    <col min="12" max="12" width="39" customWidth="1"/>
    <col min="13" max="13" width="38.73046875" customWidth="1"/>
    <col min="14" max="14" width="11.86328125" customWidth="1"/>
    <col min="15" max="15" width="55.1328125" customWidth="1"/>
    <col min="16" max="16" width="21" customWidth="1"/>
    <col min="17" max="25" width="6.86328125" bestFit="1" customWidth="1"/>
    <col min="26" max="37" width="7.86328125" bestFit="1" customWidth="1"/>
    <col min="38" max="55" width="8.3984375" customWidth="1"/>
  </cols>
  <sheetData>
    <row r="1" spans="1:16" ht="15.75" x14ac:dyDescent="0.5">
      <c r="A1" s="255"/>
      <c r="B1" s="255"/>
      <c r="C1" s="255"/>
      <c r="D1" s="255"/>
      <c r="E1" s="255"/>
      <c r="F1" s="255"/>
      <c r="G1" s="255"/>
      <c r="H1" s="255"/>
      <c r="I1" s="255"/>
      <c r="J1" s="255"/>
      <c r="K1" s="255"/>
      <c r="L1" s="255"/>
      <c r="M1" s="266"/>
      <c r="N1" s="266"/>
      <c r="O1" s="266"/>
      <c r="P1" s="266"/>
    </row>
    <row r="2" spans="1:16" ht="21" x14ac:dyDescent="0.65">
      <c r="A2" s="255"/>
      <c r="B2" s="255"/>
      <c r="C2" s="619" t="s">
        <v>340</v>
      </c>
      <c r="D2" s="620"/>
      <c r="E2" s="620"/>
      <c r="F2" s="620"/>
      <c r="G2" s="620"/>
      <c r="H2" s="620"/>
      <c r="I2" s="620"/>
      <c r="J2" s="620"/>
      <c r="K2" s="620"/>
      <c r="L2" s="621"/>
      <c r="M2" s="273"/>
      <c r="N2" s="273"/>
      <c r="O2" s="273"/>
      <c r="P2" s="273"/>
    </row>
    <row r="3" spans="1:16" ht="15.75" x14ac:dyDescent="0.5">
      <c r="A3" s="255"/>
      <c r="B3" s="255"/>
      <c r="C3" s="255"/>
      <c r="D3" s="255"/>
      <c r="E3" s="255"/>
      <c r="F3" s="255"/>
      <c r="G3" s="255"/>
      <c r="H3" s="255"/>
      <c r="I3" s="255"/>
      <c r="J3" s="255"/>
      <c r="K3" s="255"/>
      <c r="L3" s="255"/>
      <c r="M3" s="255"/>
      <c r="N3" s="255"/>
      <c r="O3" s="255"/>
      <c r="P3" s="255"/>
    </row>
    <row r="4" spans="1:16" ht="15.75" x14ac:dyDescent="0.5">
      <c r="A4" s="255"/>
      <c r="B4" s="252">
        <f>'2 About ROMPs'!B77+1</f>
        <v>19</v>
      </c>
      <c r="C4" s="253" t="s">
        <v>2889</v>
      </c>
      <c r="D4" s="253"/>
      <c r="E4" s="254"/>
      <c r="F4" s="254"/>
      <c r="G4" s="254"/>
      <c r="H4" s="254"/>
      <c r="I4" s="254"/>
      <c r="J4" s="254"/>
      <c r="K4" s="254"/>
      <c r="L4" s="254"/>
      <c r="M4" s="254"/>
      <c r="N4" s="254"/>
      <c r="O4" s="254"/>
      <c r="P4" s="255"/>
    </row>
    <row r="5" spans="1:16" ht="15.75" x14ac:dyDescent="0.5">
      <c r="A5" s="255"/>
      <c r="B5" s="255"/>
      <c r="C5" s="248" t="s">
        <v>2888</v>
      </c>
      <c r="D5" s="255"/>
      <c r="E5" s="255"/>
      <c r="F5" s="267"/>
      <c r="G5" s="267"/>
      <c r="H5" s="267"/>
      <c r="I5" s="267"/>
      <c r="J5" s="267"/>
      <c r="K5" s="267"/>
      <c r="L5" s="267"/>
      <c r="M5" s="267"/>
      <c r="N5" s="267"/>
      <c r="O5" s="267"/>
      <c r="P5" s="267"/>
    </row>
    <row r="6" spans="1:16" ht="15.95" customHeight="1" x14ac:dyDescent="0.5">
      <c r="A6" s="255"/>
      <c r="B6" s="255"/>
      <c r="C6" s="291"/>
      <c r="D6" s="292"/>
      <c r="E6" s="646" t="s">
        <v>411</v>
      </c>
      <c r="F6" s="646" t="s">
        <v>417</v>
      </c>
      <c r="G6" s="637" t="s">
        <v>3070</v>
      </c>
      <c r="H6" s="642"/>
      <c r="I6" s="642"/>
      <c r="J6" s="643"/>
      <c r="K6" s="646" t="s">
        <v>73</v>
      </c>
      <c r="L6" s="637" t="s">
        <v>341</v>
      </c>
      <c r="M6" s="270"/>
      <c r="N6" s="270"/>
      <c r="O6" s="270"/>
      <c r="P6" s="270"/>
    </row>
    <row r="7" spans="1:16" ht="15.95" customHeight="1" x14ac:dyDescent="0.5">
      <c r="A7" s="255"/>
      <c r="B7" s="255"/>
      <c r="C7" s="291"/>
      <c r="D7" s="292"/>
      <c r="E7" s="647"/>
      <c r="F7" s="647"/>
      <c r="G7" s="638"/>
      <c r="H7" s="663"/>
      <c r="I7" s="663"/>
      <c r="J7" s="649"/>
      <c r="K7" s="647"/>
      <c r="L7" s="638"/>
      <c r="M7" s="270"/>
      <c r="N7" s="270"/>
      <c r="O7" s="270"/>
      <c r="P7" s="270" t="s">
        <v>284</v>
      </c>
    </row>
    <row r="8" spans="1:16" ht="15.75" x14ac:dyDescent="0.5">
      <c r="A8" s="255"/>
      <c r="B8" s="255"/>
      <c r="C8" s="291"/>
      <c r="D8" s="292"/>
      <c r="E8" s="647"/>
      <c r="F8" s="647"/>
      <c r="G8" s="634" t="s">
        <v>424</v>
      </c>
      <c r="H8" s="634" t="s">
        <v>421</v>
      </c>
      <c r="I8" s="634" t="s">
        <v>422</v>
      </c>
      <c r="J8" s="634" t="s">
        <v>423</v>
      </c>
      <c r="K8" s="647"/>
      <c r="L8" s="638"/>
      <c r="M8" s="270"/>
      <c r="N8" s="270"/>
      <c r="O8" s="270"/>
      <c r="P8" s="270"/>
    </row>
    <row r="9" spans="1:16" ht="15.75" x14ac:dyDescent="0.5">
      <c r="A9" s="255"/>
      <c r="B9" s="255"/>
      <c r="C9" s="291"/>
      <c r="D9" s="292"/>
      <c r="E9" s="648"/>
      <c r="F9" s="648"/>
      <c r="G9" s="634"/>
      <c r="H9" s="634"/>
      <c r="I9" s="634"/>
      <c r="J9" s="634"/>
      <c r="K9" s="648"/>
      <c r="L9" s="639"/>
      <c r="M9" s="268" t="s">
        <v>286</v>
      </c>
      <c r="N9" s="268" t="s">
        <v>287</v>
      </c>
      <c r="O9" s="268"/>
      <c r="P9" s="270"/>
    </row>
    <row r="10" spans="1:16" ht="15.75" x14ac:dyDescent="0.5">
      <c r="A10" s="255"/>
      <c r="B10" s="255"/>
      <c r="C10" s="330" t="s">
        <v>412</v>
      </c>
      <c r="D10" s="275"/>
      <c r="E10" s="490"/>
      <c r="F10" s="490"/>
      <c r="G10" s="490"/>
      <c r="H10" s="490"/>
      <c r="I10" s="490"/>
      <c r="J10" s="490"/>
      <c r="K10" s="490"/>
      <c r="L10" s="490"/>
      <c r="M10" s="269"/>
      <c r="N10" s="269"/>
      <c r="O10" s="269"/>
      <c r="P10" s="269"/>
    </row>
    <row r="11" spans="1:16" ht="15.75" x14ac:dyDescent="0.5">
      <c r="A11" s="255"/>
      <c r="B11" s="255"/>
      <c r="C11" s="327" t="s">
        <v>414</v>
      </c>
      <c r="D11" s="276"/>
      <c r="E11" s="492"/>
      <c r="F11" s="492"/>
      <c r="G11" s="492"/>
      <c r="H11" s="492"/>
      <c r="I11" s="492"/>
      <c r="J11" s="492"/>
      <c r="K11" s="492"/>
      <c r="L11" s="492"/>
      <c r="M11" s="269"/>
      <c r="N11" s="269"/>
      <c r="O11" s="269"/>
      <c r="P11" s="269"/>
    </row>
    <row r="12" spans="1:16" ht="15.75" x14ac:dyDescent="0.5">
      <c r="A12" s="255"/>
      <c r="B12" s="255"/>
      <c r="C12" s="326" t="s">
        <v>408</v>
      </c>
      <c r="D12" s="313"/>
      <c r="E12" s="490"/>
      <c r="F12" s="490"/>
      <c r="G12" s="490"/>
      <c r="H12" s="490"/>
      <c r="I12" s="490"/>
      <c r="J12" s="490"/>
      <c r="K12" s="490"/>
      <c r="L12" s="490"/>
      <c r="M12" s="269"/>
      <c r="N12" s="269"/>
      <c r="O12" s="269"/>
      <c r="P12" s="269"/>
    </row>
    <row r="13" spans="1:16" ht="15.75" x14ac:dyDescent="0.5">
      <c r="A13" s="255"/>
      <c r="B13" s="255"/>
      <c r="C13" s="272" t="s">
        <v>409</v>
      </c>
      <c r="D13" s="276"/>
      <c r="E13" s="492"/>
      <c r="F13" s="492"/>
      <c r="G13" s="492"/>
      <c r="H13" s="492"/>
      <c r="I13" s="492"/>
      <c r="J13" s="492"/>
      <c r="K13" s="492"/>
      <c r="L13" s="492"/>
      <c r="M13" s="269"/>
      <c r="N13" s="269"/>
      <c r="O13" s="269"/>
      <c r="P13" s="269"/>
    </row>
    <row r="14" spans="1:16" ht="15.75" x14ac:dyDescent="0.5">
      <c r="A14" s="255"/>
      <c r="B14" s="255"/>
      <c r="C14" s="326" t="s">
        <v>410</v>
      </c>
      <c r="D14" s="313"/>
      <c r="E14" s="490"/>
      <c r="F14" s="490"/>
      <c r="G14" s="490"/>
      <c r="H14" s="490"/>
      <c r="I14" s="490"/>
      <c r="J14" s="490"/>
      <c r="K14" s="490"/>
      <c r="L14" s="490"/>
      <c r="M14" s="269"/>
      <c r="N14" s="269"/>
      <c r="O14" s="269"/>
      <c r="P14" s="269"/>
    </row>
    <row r="15" spans="1:16" ht="15.75" x14ac:dyDescent="0.5">
      <c r="A15" s="255"/>
      <c r="B15" s="255"/>
      <c r="C15" s="327" t="s">
        <v>415</v>
      </c>
      <c r="D15" s="276"/>
      <c r="E15" s="492"/>
      <c r="F15" s="492"/>
      <c r="G15" s="492"/>
      <c r="H15" s="492"/>
      <c r="I15" s="492"/>
      <c r="J15" s="492"/>
      <c r="K15" s="492"/>
      <c r="L15" s="492"/>
      <c r="M15" s="269"/>
      <c r="N15" s="269"/>
      <c r="O15" s="269"/>
      <c r="P15" s="269"/>
    </row>
    <row r="16" spans="1:16" ht="15.75" x14ac:dyDescent="0.5">
      <c r="A16" s="255"/>
      <c r="B16" s="255"/>
      <c r="C16" s="338" t="s">
        <v>413</v>
      </c>
      <c r="D16" s="336"/>
      <c r="E16" s="337"/>
      <c r="F16" s="337"/>
      <c r="G16" s="337"/>
      <c r="H16" s="337"/>
      <c r="I16" s="337"/>
      <c r="J16" s="337"/>
      <c r="K16" s="337"/>
      <c r="L16" s="337"/>
      <c r="M16" s="269"/>
      <c r="N16" s="269"/>
      <c r="O16" s="269"/>
      <c r="P16" s="269"/>
    </row>
    <row r="17" spans="1:55" ht="15.75" x14ac:dyDescent="0.5">
      <c r="A17" s="255"/>
      <c r="B17" s="255"/>
      <c r="C17" s="339" t="s">
        <v>416</v>
      </c>
      <c r="D17" s="340"/>
      <c r="E17" s="341"/>
      <c r="F17" s="341"/>
      <c r="G17" s="341"/>
      <c r="H17" s="341"/>
      <c r="I17" s="341"/>
      <c r="J17" s="341"/>
      <c r="K17" s="341"/>
      <c r="L17" s="341"/>
      <c r="M17" s="269"/>
      <c r="N17" s="269"/>
      <c r="O17" s="269"/>
      <c r="P17" s="269"/>
    </row>
    <row r="18" spans="1:55" x14ac:dyDescent="0.45">
      <c r="L18" s="277"/>
      <c r="N18" s="331"/>
      <c r="Q18" s="331"/>
      <c r="R18" s="331"/>
      <c r="S18" s="331"/>
      <c r="T18" s="331"/>
      <c r="U18" s="331"/>
    </row>
    <row r="19" spans="1:55" ht="15.75" x14ac:dyDescent="0.5">
      <c r="B19" s="252">
        <f>B4+1</f>
        <v>20</v>
      </c>
      <c r="C19" s="375" t="s">
        <v>2906</v>
      </c>
      <c r="D19" s="376"/>
      <c r="E19" s="376"/>
      <c r="F19" s="331"/>
      <c r="G19" s="331"/>
      <c r="H19" s="331"/>
      <c r="I19" s="331"/>
      <c r="J19" s="331"/>
      <c r="K19" s="331"/>
      <c r="L19" s="366"/>
      <c r="N19" s="331"/>
      <c r="P19" s="331"/>
      <c r="Q19" s="331"/>
      <c r="R19" s="331"/>
      <c r="S19" s="331"/>
      <c r="T19" s="331"/>
      <c r="U19" s="331"/>
      <c r="Z19" s="366"/>
      <c r="AA19" s="366"/>
      <c r="AB19" s="366"/>
      <c r="AC19" s="366"/>
      <c r="AD19" s="366"/>
      <c r="AE19" s="366"/>
      <c r="AF19" s="366"/>
      <c r="AG19" s="366"/>
    </row>
    <row r="20" spans="1:55" x14ac:dyDescent="0.45">
      <c r="N20" s="331"/>
      <c r="O20" s="376" t="s">
        <v>2923</v>
      </c>
      <c r="P20" s="331"/>
      <c r="Q20" s="331"/>
      <c r="R20" s="331"/>
      <c r="S20" s="331"/>
      <c r="T20" s="331"/>
      <c r="U20" s="331"/>
      <c r="Z20" s="366"/>
      <c r="AA20" s="366"/>
      <c r="AB20" s="366"/>
      <c r="AC20" s="366"/>
      <c r="AD20" s="366"/>
      <c r="AE20" s="366"/>
      <c r="AF20" s="366"/>
      <c r="AG20" s="366"/>
    </row>
    <row r="21" spans="1:55" ht="28.5" x14ac:dyDescent="0.45">
      <c r="C21" s="371" t="s">
        <v>179</v>
      </c>
      <c r="D21" s="385"/>
      <c r="E21" s="386"/>
      <c r="F21" s="387"/>
      <c r="G21" s="387"/>
      <c r="H21" s="388"/>
      <c r="I21" s="389"/>
      <c r="J21" s="389" t="s">
        <v>191</v>
      </c>
      <c r="K21" s="390" t="s">
        <v>354</v>
      </c>
      <c r="L21" s="391" t="s">
        <v>355</v>
      </c>
      <c r="M21" s="390" t="s">
        <v>474</v>
      </c>
      <c r="O21" s="371" t="s">
        <v>179</v>
      </c>
      <c r="P21" s="539" t="s">
        <v>2905</v>
      </c>
      <c r="Q21" s="540" t="s">
        <v>2890</v>
      </c>
      <c r="R21" s="540" t="s">
        <v>2891</v>
      </c>
      <c r="S21" s="541" t="s">
        <v>2892</v>
      </c>
      <c r="T21" s="541" t="s">
        <v>2893</v>
      </c>
      <c r="U21" s="541" t="s">
        <v>2894</v>
      </c>
      <c r="V21" s="541" t="s">
        <v>2895</v>
      </c>
      <c r="W21" s="541" t="s">
        <v>2896</v>
      </c>
      <c r="X21" s="541" t="s">
        <v>2897</v>
      </c>
      <c r="Y21" s="541" t="s">
        <v>2898</v>
      </c>
      <c r="Z21" s="541" t="s">
        <v>2899</v>
      </c>
      <c r="AA21" s="541" t="s">
        <v>2900</v>
      </c>
      <c r="AB21" s="541" t="s">
        <v>2901</v>
      </c>
      <c r="AC21" s="541" t="s">
        <v>2902</v>
      </c>
      <c r="AD21" s="541" t="s">
        <v>2903</v>
      </c>
      <c r="AE21" s="541" t="s">
        <v>2904</v>
      </c>
      <c r="AF21" s="541" t="s">
        <v>2932</v>
      </c>
      <c r="AG21" s="541" t="s">
        <v>2933</v>
      </c>
      <c r="AH21" s="541" t="s">
        <v>2934</v>
      </c>
      <c r="AI21" s="541" t="s">
        <v>2935</v>
      </c>
      <c r="AJ21" s="541" t="s">
        <v>2936</v>
      </c>
      <c r="AK21" s="541" t="s">
        <v>2937</v>
      </c>
      <c r="AL21" s="541" t="s">
        <v>2938</v>
      </c>
      <c r="AM21" s="541" t="s">
        <v>2939</v>
      </c>
      <c r="AN21" s="541" t="s">
        <v>2940</v>
      </c>
      <c r="AO21" s="541" t="s">
        <v>2941</v>
      </c>
      <c r="AP21" s="541" t="s">
        <v>2942</v>
      </c>
      <c r="AQ21" s="541" t="s">
        <v>2943</v>
      </c>
      <c r="AR21" s="541" t="s">
        <v>2944</v>
      </c>
      <c r="AS21" s="541" t="s">
        <v>2945</v>
      </c>
      <c r="AT21" s="541" t="s">
        <v>2946</v>
      </c>
      <c r="AU21" s="541" t="s">
        <v>2947</v>
      </c>
      <c r="AV21" s="541" t="s">
        <v>2948</v>
      </c>
      <c r="AW21" s="541" t="s">
        <v>2949</v>
      </c>
      <c r="AX21" s="541" t="s">
        <v>2950</v>
      </c>
      <c r="AY21" s="541" t="s">
        <v>2951</v>
      </c>
      <c r="AZ21" s="541" t="s">
        <v>2952</v>
      </c>
      <c r="BA21" s="541" t="s">
        <v>2953</v>
      </c>
      <c r="BB21" s="541" t="s">
        <v>2954</v>
      </c>
      <c r="BC21" s="541" t="s">
        <v>2955</v>
      </c>
    </row>
    <row r="22" spans="1:55" ht="15.75" x14ac:dyDescent="0.5">
      <c r="C22" s="368" t="s">
        <v>180</v>
      </c>
      <c r="D22" s="369"/>
      <c r="E22" s="368"/>
      <c r="F22" s="379"/>
      <c r="G22" s="379"/>
      <c r="H22" s="379"/>
      <c r="I22" s="380"/>
      <c r="J22" s="370" t="s">
        <v>197</v>
      </c>
      <c r="K22" s="495"/>
      <c r="L22" s="344">
        <f>IFERROR(K22/SUM('2 About ROMPs'!$E$11:$E$12),0)</f>
        <v>0</v>
      </c>
      <c r="M22" s="490"/>
      <c r="O22" s="368" t="s">
        <v>180</v>
      </c>
      <c r="P22" s="558">
        <f>SUM(Q22:BC22)</f>
        <v>0</v>
      </c>
      <c r="Q22" s="542"/>
      <c r="R22" s="542"/>
      <c r="S22" s="542"/>
      <c r="T22" s="542"/>
      <c r="U22" s="542"/>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U22" s="542"/>
      <c r="AV22" s="542"/>
      <c r="AW22" s="542"/>
      <c r="AX22" s="542"/>
      <c r="AY22" s="542"/>
      <c r="AZ22" s="542"/>
      <c r="BA22" s="542"/>
      <c r="BB22" s="542"/>
      <c r="BC22" s="542"/>
    </row>
    <row r="23" spans="1:55" ht="15.75" x14ac:dyDescent="0.5">
      <c r="C23" s="359" t="s">
        <v>167</v>
      </c>
      <c r="D23" s="360"/>
      <c r="E23" s="359" t="s">
        <v>427</v>
      </c>
      <c r="F23" s="362"/>
      <c r="G23" s="362"/>
      <c r="H23" s="362"/>
      <c r="I23" s="381"/>
      <c r="J23" s="361" t="s">
        <v>197</v>
      </c>
      <c r="K23" s="496"/>
      <c r="L23" s="344">
        <f>IFERROR(K23/SUM('2 About ROMPs'!$E$11:$E$12),0)</f>
        <v>0</v>
      </c>
      <c r="M23" s="492"/>
      <c r="O23" s="359" t="s">
        <v>167</v>
      </c>
      <c r="P23" s="559">
        <f>SUM(Q23:BC23)</f>
        <v>0</v>
      </c>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c r="AS23" s="543"/>
      <c r="AT23" s="543"/>
      <c r="AU23" s="543"/>
      <c r="AV23" s="543"/>
      <c r="AW23" s="543"/>
      <c r="AX23" s="543"/>
      <c r="AY23" s="543"/>
      <c r="AZ23" s="543"/>
      <c r="BA23" s="543"/>
      <c r="BB23" s="543"/>
      <c r="BC23" s="543"/>
    </row>
    <row r="24" spans="1:55" ht="15.75" x14ac:dyDescent="0.5">
      <c r="C24" s="199" t="s">
        <v>87</v>
      </c>
      <c r="D24" s="197"/>
      <c r="E24" s="199"/>
      <c r="F24" s="308"/>
      <c r="G24" s="308"/>
      <c r="H24" s="308"/>
      <c r="I24" s="382"/>
      <c r="J24" s="235" t="s">
        <v>197</v>
      </c>
      <c r="K24" s="497"/>
      <c r="L24" s="344">
        <f>IFERROR(K24/SUM('2 About ROMPs'!$E$11:$E$12),0)</f>
        <v>0</v>
      </c>
      <c r="M24" s="490"/>
      <c r="O24" s="199" t="s">
        <v>87</v>
      </c>
      <c r="P24" s="560">
        <f>SUM(Q24:BC24)</f>
        <v>0</v>
      </c>
      <c r="Q24" s="545"/>
      <c r="R24" s="545"/>
      <c r="S24" s="545"/>
      <c r="T24" s="545"/>
      <c r="U24" s="545"/>
      <c r="V24" s="545"/>
      <c r="W24" s="545"/>
      <c r="X24" s="545"/>
      <c r="Y24" s="545"/>
      <c r="Z24" s="545"/>
      <c r="AA24" s="545"/>
      <c r="AB24" s="545"/>
      <c r="AC24" s="545"/>
      <c r="AD24" s="545"/>
      <c r="AE24" s="545"/>
      <c r="AF24" s="545"/>
      <c r="AG24" s="545"/>
      <c r="AH24" s="545"/>
      <c r="AI24" s="545"/>
      <c r="AJ24" s="545"/>
      <c r="AK24" s="545"/>
      <c r="AL24" s="545"/>
      <c r="AM24" s="545"/>
      <c r="AN24" s="545"/>
      <c r="AO24" s="545"/>
      <c r="AP24" s="545"/>
      <c r="AQ24" s="545"/>
      <c r="AR24" s="545"/>
      <c r="AS24" s="545"/>
      <c r="AT24" s="545"/>
      <c r="AU24" s="545"/>
      <c r="AV24" s="545"/>
      <c r="AW24" s="545"/>
      <c r="AX24" s="545"/>
      <c r="AY24" s="545"/>
      <c r="AZ24" s="545"/>
      <c r="BA24" s="545"/>
      <c r="BB24" s="545"/>
      <c r="BC24" s="545"/>
    </row>
    <row r="25" spans="1:55" ht="15.75" x14ac:dyDescent="0.5">
      <c r="C25" s="359" t="s">
        <v>101</v>
      </c>
      <c r="D25" s="360"/>
      <c r="E25" s="359" t="s">
        <v>428</v>
      </c>
      <c r="F25" s="362"/>
      <c r="G25" s="362"/>
      <c r="H25" s="362"/>
      <c r="I25" s="381"/>
      <c r="J25" s="381" t="s">
        <v>203</v>
      </c>
      <c r="K25" s="498"/>
      <c r="L25" s="344">
        <f t="shared" ref="L25:L36" si="0">K25</f>
        <v>0</v>
      </c>
      <c r="M25" s="492"/>
      <c r="O25" s="359" t="s">
        <v>101</v>
      </c>
      <c r="P25" s="561" t="e">
        <f t="shared" ref="P25:P36" si="1">AVERAGE(Q25:BC25)</f>
        <v>#DIV/0!</v>
      </c>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546"/>
      <c r="AV25" s="546"/>
      <c r="AW25" s="546"/>
      <c r="AX25" s="546"/>
      <c r="AY25" s="546"/>
      <c r="AZ25" s="546"/>
      <c r="BA25" s="546"/>
      <c r="BB25" s="546"/>
      <c r="BC25" s="546"/>
    </row>
    <row r="26" spans="1:55" ht="15.75" x14ac:dyDescent="0.5">
      <c r="C26" s="547" t="s">
        <v>102</v>
      </c>
      <c r="D26" s="548"/>
      <c r="E26" s="547" t="s">
        <v>428</v>
      </c>
      <c r="F26" s="549"/>
      <c r="G26" s="549"/>
      <c r="H26" s="549"/>
      <c r="I26" s="550"/>
      <c r="J26" s="550" t="s">
        <v>203</v>
      </c>
      <c r="K26" s="551"/>
      <c r="L26" s="344">
        <f t="shared" si="0"/>
        <v>0</v>
      </c>
      <c r="M26" s="490"/>
      <c r="O26" s="199" t="s">
        <v>102</v>
      </c>
      <c r="P26" s="562" t="e">
        <f t="shared" si="1"/>
        <v>#DIV/0!</v>
      </c>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4"/>
      <c r="AO26" s="554"/>
      <c r="AP26" s="554"/>
      <c r="AQ26" s="554"/>
      <c r="AR26" s="554"/>
      <c r="AS26" s="554"/>
      <c r="AT26" s="554"/>
      <c r="AU26" s="554"/>
      <c r="AV26" s="554"/>
      <c r="AW26" s="554"/>
      <c r="AX26" s="554"/>
      <c r="AY26" s="554"/>
      <c r="AZ26" s="554"/>
      <c r="BA26" s="554"/>
      <c r="BB26" s="554"/>
      <c r="BC26" s="554"/>
    </row>
    <row r="27" spans="1:55" ht="15.75" x14ac:dyDescent="0.5">
      <c r="C27" s="359" t="s">
        <v>168</v>
      </c>
      <c r="D27" s="360"/>
      <c r="E27" s="359" t="s">
        <v>169</v>
      </c>
      <c r="F27" s="362"/>
      <c r="G27" s="362"/>
      <c r="H27" s="362"/>
      <c r="I27" s="381"/>
      <c r="J27" s="381" t="s">
        <v>203</v>
      </c>
      <c r="K27" s="498"/>
      <c r="L27" s="344">
        <f t="shared" si="0"/>
        <v>0</v>
      </c>
      <c r="M27" s="492"/>
      <c r="O27" s="359" t="s">
        <v>168</v>
      </c>
      <c r="P27" s="562" t="e">
        <f t="shared" si="1"/>
        <v>#DIV/0!</v>
      </c>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c r="AT27" s="544"/>
      <c r="AU27" s="544"/>
      <c r="AV27" s="544"/>
      <c r="AW27" s="544"/>
      <c r="AX27" s="544"/>
      <c r="AY27" s="544"/>
      <c r="AZ27" s="544"/>
      <c r="BA27" s="544"/>
      <c r="BB27" s="544"/>
      <c r="BC27" s="544"/>
    </row>
    <row r="28" spans="1:55" ht="15.75" x14ac:dyDescent="0.5">
      <c r="C28" s="547" t="s">
        <v>359</v>
      </c>
      <c r="D28" s="548"/>
      <c r="E28" s="547"/>
      <c r="F28" s="549"/>
      <c r="G28" s="549"/>
      <c r="H28" s="549"/>
      <c r="I28" s="550"/>
      <c r="J28" s="550" t="s">
        <v>203</v>
      </c>
      <c r="K28" s="551"/>
      <c r="L28" s="344">
        <f t="shared" si="0"/>
        <v>0</v>
      </c>
      <c r="M28" s="490"/>
      <c r="O28" s="199" t="s">
        <v>359</v>
      </c>
      <c r="P28" s="562" t="e">
        <f t="shared" si="1"/>
        <v>#DIV/0!</v>
      </c>
      <c r="Q28" s="554"/>
      <c r="R28" s="554"/>
      <c r="S28" s="554"/>
      <c r="T28" s="554"/>
      <c r="U28" s="554"/>
      <c r="V28" s="554"/>
      <c r="W28" s="554"/>
      <c r="X28" s="554"/>
      <c r="Y28" s="554"/>
      <c r="Z28" s="554"/>
      <c r="AA28" s="554"/>
      <c r="AB28" s="554"/>
      <c r="AC28" s="554"/>
      <c r="AD28" s="554"/>
      <c r="AE28" s="554"/>
      <c r="AF28" s="554"/>
      <c r="AG28" s="554"/>
      <c r="AH28" s="554"/>
      <c r="AI28" s="554"/>
      <c r="AJ28" s="554"/>
      <c r="AK28" s="554"/>
      <c r="AL28" s="554"/>
      <c r="AM28" s="554"/>
      <c r="AN28" s="554"/>
      <c r="AO28" s="554"/>
      <c r="AP28" s="554"/>
      <c r="AQ28" s="554"/>
      <c r="AR28" s="554"/>
      <c r="AS28" s="554"/>
      <c r="AT28" s="554"/>
      <c r="AU28" s="554"/>
      <c r="AV28" s="554"/>
      <c r="AW28" s="554"/>
      <c r="AX28" s="554"/>
      <c r="AY28" s="554"/>
      <c r="AZ28" s="554"/>
      <c r="BA28" s="554"/>
      <c r="BB28" s="554"/>
      <c r="BC28" s="554"/>
    </row>
    <row r="29" spans="1:55" ht="15.75" x14ac:dyDescent="0.5">
      <c r="C29" s="359" t="s">
        <v>366</v>
      </c>
      <c r="D29" s="360"/>
      <c r="E29" s="359"/>
      <c r="F29" s="362"/>
      <c r="G29" s="362"/>
      <c r="H29" s="362"/>
      <c r="I29" s="381"/>
      <c r="J29" s="381" t="s">
        <v>203</v>
      </c>
      <c r="K29" s="498"/>
      <c r="L29" s="344">
        <f t="shared" si="0"/>
        <v>0</v>
      </c>
      <c r="M29" s="492"/>
      <c r="O29" s="359" t="s">
        <v>366</v>
      </c>
      <c r="P29" s="562" t="e">
        <f t="shared" si="1"/>
        <v>#DIV/0!</v>
      </c>
      <c r="Q29" s="544"/>
      <c r="R29" s="544"/>
      <c r="S29" s="544"/>
      <c r="T29" s="544"/>
      <c r="U29" s="544"/>
      <c r="V29" s="544"/>
      <c r="W29" s="544"/>
      <c r="X29" s="544"/>
      <c r="Y29" s="544"/>
      <c r="Z29" s="544"/>
      <c r="AA29" s="544"/>
      <c r="AB29" s="544"/>
      <c r="AC29" s="544"/>
      <c r="AD29" s="544"/>
      <c r="AE29" s="544"/>
      <c r="AF29" s="544"/>
      <c r="AG29" s="544"/>
      <c r="AH29" s="544"/>
      <c r="AI29" s="544"/>
      <c r="AJ29" s="544"/>
      <c r="AK29" s="544"/>
      <c r="AL29" s="544"/>
      <c r="AM29" s="544"/>
      <c r="AN29" s="544"/>
      <c r="AO29" s="544"/>
      <c r="AP29" s="544"/>
      <c r="AQ29" s="544"/>
      <c r="AR29" s="544"/>
      <c r="AS29" s="544"/>
      <c r="AT29" s="544"/>
      <c r="AU29" s="544"/>
      <c r="AV29" s="544"/>
      <c r="AW29" s="544"/>
      <c r="AX29" s="544"/>
      <c r="AY29" s="544"/>
      <c r="AZ29" s="544"/>
      <c r="BA29" s="544"/>
      <c r="BB29" s="544"/>
      <c r="BC29" s="544"/>
    </row>
    <row r="30" spans="1:55" ht="15.75" x14ac:dyDescent="0.5">
      <c r="C30" s="547" t="s">
        <v>172</v>
      </c>
      <c r="D30" s="548"/>
      <c r="E30" s="547"/>
      <c r="F30" s="549"/>
      <c r="G30" s="549"/>
      <c r="H30" s="549"/>
      <c r="I30" s="550"/>
      <c r="J30" s="550" t="s">
        <v>203</v>
      </c>
      <c r="K30" s="551"/>
      <c r="L30" s="344">
        <f t="shared" si="0"/>
        <v>0</v>
      </c>
      <c r="M30" s="490"/>
      <c r="O30" s="199" t="s">
        <v>172</v>
      </c>
      <c r="P30" s="562" t="e">
        <f t="shared" si="1"/>
        <v>#DIV/0!</v>
      </c>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M30" s="554"/>
      <c r="AN30" s="554"/>
      <c r="AO30" s="554"/>
      <c r="AP30" s="554"/>
      <c r="AQ30" s="554"/>
      <c r="AR30" s="554"/>
      <c r="AS30" s="554"/>
      <c r="AT30" s="554"/>
      <c r="AU30" s="554"/>
      <c r="AV30" s="554"/>
      <c r="AW30" s="554"/>
      <c r="AX30" s="554"/>
      <c r="AY30" s="554"/>
      <c r="AZ30" s="554"/>
      <c r="BA30" s="554"/>
      <c r="BB30" s="554"/>
      <c r="BC30" s="554"/>
    </row>
    <row r="31" spans="1:55" ht="15.75" x14ac:dyDescent="0.5">
      <c r="C31" s="359" t="s">
        <v>176</v>
      </c>
      <c r="D31" s="360"/>
      <c r="E31" s="359" t="s">
        <v>173</v>
      </c>
      <c r="F31" s="362"/>
      <c r="G31" s="362"/>
      <c r="H31" s="362"/>
      <c r="I31" s="381"/>
      <c r="J31" s="381" t="s">
        <v>203</v>
      </c>
      <c r="K31" s="498"/>
      <c r="L31" s="344">
        <f t="shared" si="0"/>
        <v>0</v>
      </c>
      <c r="M31" s="492"/>
      <c r="O31" s="359" t="s">
        <v>176</v>
      </c>
      <c r="P31" s="562" t="e">
        <f t="shared" si="1"/>
        <v>#DIV/0!</v>
      </c>
      <c r="Q31" s="544"/>
      <c r="R31" s="544"/>
      <c r="S31" s="544"/>
      <c r="T31" s="544"/>
      <c r="U31" s="544"/>
      <c r="V31" s="544"/>
      <c r="W31" s="544"/>
      <c r="X31" s="544"/>
      <c r="Y31" s="544"/>
      <c r="Z31" s="544"/>
      <c r="AA31" s="544"/>
      <c r="AB31" s="544"/>
      <c r="AC31" s="544"/>
      <c r="AD31" s="544"/>
      <c r="AE31" s="544"/>
      <c r="AF31" s="544"/>
      <c r="AG31" s="544"/>
      <c r="AH31" s="544"/>
      <c r="AI31" s="544"/>
      <c r="AJ31" s="544"/>
      <c r="AK31" s="544"/>
      <c r="AL31" s="544"/>
      <c r="AM31" s="544"/>
      <c r="AN31" s="544"/>
      <c r="AO31" s="544"/>
      <c r="AP31" s="544"/>
      <c r="AQ31" s="544"/>
      <c r="AR31" s="544"/>
      <c r="AS31" s="544"/>
      <c r="AT31" s="544"/>
      <c r="AU31" s="544"/>
      <c r="AV31" s="544"/>
      <c r="AW31" s="544"/>
      <c r="AX31" s="544"/>
      <c r="AY31" s="544"/>
      <c r="AZ31" s="544"/>
      <c r="BA31" s="544"/>
      <c r="BB31" s="544"/>
      <c r="BC31" s="544"/>
    </row>
    <row r="32" spans="1:55" ht="15.75" x14ac:dyDescent="0.5">
      <c r="C32" s="547" t="s">
        <v>174</v>
      </c>
      <c r="D32" s="548"/>
      <c r="E32" s="547"/>
      <c r="F32" s="549"/>
      <c r="G32" s="549"/>
      <c r="H32" s="549"/>
      <c r="I32" s="550"/>
      <c r="J32" s="550" t="s">
        <v>203</v>
      </c>
      <c r="K32" s="551"/>
      <c r="L32" s="344">
        <f t="shared" si="0"/>
        <v>0</v>
      </c>
      <c r="M32" s="490"/>
      <c r="O32" s="199" t="s">
        <v>174</v>
      </c>
      <c r="P32" s="562" t="e">
        <f t="shared" si="1"/>
        <v>#DIV/0!</v>
      </c>
      <c r="Q32" s="554"/>
      <c r="R32" s="554"/>
      <c r="S32" s="554"/>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4"/>
      <c r="AQ32" s="554"/>
      <c r="AR32" s="554"/>
      <c r="AS32" s="554"/>
      <c r="AT32" s="554"/>
      <c r="AU32" s="554"/>
      <c r="AV32" s="554"/>
      <c r="AW32" s="554"/>
      <c r="AX32" s="554"/>
      <c r="AY32" s="554"/>
      <c r="AZ32" s="554"/>
      <c r="BA32" s="554"/>
      <c r="BB32" s="554"/>
      <c r="BC32" s="554"/>
    </row>
    <row r="33" spans="2:55" ht="15.75" x14ac:dyDescent="0.5">
      <c r="C33" s="359" t="s">
        <v>95</v>
      </c>
      <c r="D33" s="360"/>
      <c r="E33" s="359" t="s">
        <v>175</v>
      </c>
      <c r="F33" s="362"/>
      <c r="G33" s="362"/>
      <c r="H33" s="362"/>
      <c r="I33" s="381"/>
      <c r="J33" s="381" t="s">
        <v>203</v>
      </c>
      <c r="K33" s="498"/>
      <c r="L33" s="344">
        <f t="shared" si="0"/>
        <v>0</v>
      </c>
      <c r="M33" s="492"/>
      <c r="O33" s="359" t="s">
        <v>95</v>
      </c>
      <c r="P33" s="562" t="e">
        <f t="shared" si="1"/>
        <v>#DIV/0!</v>
      </c>
      <c r="Q33" s="544"/>
      <c r="R33" s="544"/>
      <c r="S33" s="544"/>
      <c r="T33" s="544"/>
      <c r="U33" s="544"/>
      <c r="V33" s="544"/>
      <c r="W33" s="544"/>
      <c r="X33" s="544"/>
      <c r="Y33" s="544"/>
      <c r="Z33" s="544"/>
      <c r="AA33" s="544"/>
      <c r="AB33" s="544"/>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row>
    <row r="34" spans="2:55" ht="15.75" x14ac:dyDescent="0.5">
      <c r="C34" s="547" t="s">
        <v>104</v>
      </c>
      <c r="D34" s="548"/>
      <c r="E34" s="547" t="s">
        <v>178</v>
      </c>
      <c r="F34" s="549"/>
      <c r="G34" s="549"/>
      <c r="H34" s="549"/>
      <c r="I34" s="550"/>
      <c r="J34" s="550" t="s">
        <v>203</v>
      </c>
      <c r="K34" s="551"/>
      <c r="L34" s="344">
        <f t="shared" si="0"/>
        <v>0</v>
      </c>
      <c r="M34" s="490"/>
      <c r="O34" s="199" t="s">
        <v>104</v>
      </c>
      <c r="P34" s="562" t="e">
        <f t="shared" si="1"/>
        <v>#DIV/0!</v>
      </c>
      <c r="Q34" s="554"/>
      <c r="R34" s="554"/>
      <c r="S34" s="554"/>
      <c r="T34" s="554"/>
      <c r="U34" s="554"/>
      <c r="V34" s="554"/>
      <c r="W34" s="554"/>
      <c r="X34" s="554"/>
      <c r="Y34" s="554"/>
      <c r="Z34" s="554"/>
      <c r="AA34" s="554"/>
      <c r="AB34" s="554"/>
      <c r="AC34" s="554"/>
      <c r="AD34" s="554"/>
      <c r="AE34" s="554"/>
      <c r="AF34" s="554"/>
      <c r="AG34" s="554"/>
      <c r="AH34" s="554"/>
      <c r="AI34" s="554"/>
      <c r="AJ34" s="554"/>
      <c r="AK34" s="554"/>
      <c r="AL34" s="554"/>
      <c r="AM34" s="554"/>
      <c r="AN34" s="554"/>
      <c r="AO34" s="554"/>
      <c r="AP34" s="554"/>
      <c r="AQ34" s="554"/>
      <c r="AR34" s="554"/>
      <c r="AS34" s="554"/>
      <c r="AT34" s="554"/>
      <c r="AU34" s="554"/>
      <c r="AV34" s="554"/>
      <c r="AW34" s="554"/>
      <c r="AX34" s="554"/>
      <c r="AY34" s="554"/>
      <c r="AZ34" s="554"/>
      <c r="BA34" s="554"/>
      <c r="BB34" s="554"/>
      <c r="BC34" s="554"/>
    </row>
    <row r="35" spans="2:55" ht="15.75" x14ac:dyDescent="0.5">
      <c r="C35" s="359" t="s">
        <v>177</v>
      </c>
      <c r="D35" s="360"/>
      <c r="E35" s="359"/>
      <c r="F35" s="362"/>
      <c r="G35" s="362"/>
      <c r="H35" s="362"/>
      <c r="I35" s="381"/>
      <c r="J35" s="381" t="s">
        <v>203</v>
      </c>
      <c r="K35" s="498"/>
      <c r="L35" s="344">
        <f t="shared" si="0"/>
        <v>0</v>
      </c>
      <c r="M35" s="492"/>
      <c r="O35" s="359" t="s">
        <v>177</v>
      </c>
      <c r="P35" s="562" t="e">
        <f t="shared" si="1"/>
        <v>#DIV/0!</v>
      </c>
      <c r="Q35" s="544"/>
      <c r="R35" s="544"/>
      <c r="S35" s="544"/>
      <c r="T35" s="544"/>
      <c r="U35" s="544"/>
      <c r="V35" s="544"/>
      <c r="W35" s="544"/>
      <c r="X35" s="544"/>
      <c r="Y35" s="544"/>
      <c r="Z35" s="544"/>
      <c r="AA35" s="544"/>
      <c r="AB35" s="544"/>
      <c r="AC35" s="544"/>
      <c r="AD35" s="544"/>
      <c r="AE35" s="544"/>
      <c r="AF35" s="544"/>
      <c r="AG35" s="544"/>
      <c r="AH35" s="544"/>
      <c r="AI35" s="544"/>
      <c r="AJ35" s="544"/>
      <c r="AK35" s="544"/>
      <c r="AL35" s="544"/>
      <c r="AM35" s="544"/>
      <c r="AN35" s="544"/>
      <c r="AO35" s="544"/>
      <c r="AP35" s="544"/>
      <c r="AQ35" s="544"/>
      <c r="AR35" s="544"/>
      <c r="AS35" s="544"/>
      <c r="AT35" s="544"/>
      <c r="AU35" s="544"/>
      <c r="AV35" s="544"/>
      <c r="AW35" s="544"/>
      <c r="AX35" s="544"/>
      <c r="AY35" s="544"/>
      <c r="AZ35" s="544"/>
      <c r="BA35" s="544"/>
      <c r="BB35" s="544"/>
      <c r="BC35" s="544"/>
    </row>
    <row r="36" spans="2:55" ht="15.75" x14ac:dyDescent="0.5">
      <c r="C36" s="547" t="s">
        <v>248</v>
      </c>
      <c r="D36" s="548"/>
      <c r="E36" s="547" t="s">
        <v>166</v>
      </c>
      <c r="F36" s="549"/>
      <c r="G36" s="549"/>
      <c r="H36" s="549"/>
      <c r="I36" s="550"/>
      <c r="J36" s="550" t="s">
        <v>203</v>
      </c>
      <c r="K36" s="551"/>
      <c r="L36" s="344">
        <f t="shared" si="0"/>
        <v>0</v>
      </c>
      <c r="M36" s="490"/>
      <c r="O36" s="199" t="s">
        <v>248</v>
      </c>
      <c r="P36" s="562" t="e">
        <f t="shared" si="1"/>
        <v>#DIV/0!</v>
      </c>
      <c r="Q36" s="554"/>
      <c r="R36" s="554"/>
      <c r="S36" s="554"/>
      <c r="T36" s="554"/>
      <c r="U36" s="554"/>
      <c r="V36" s="554"/>
      <c r="W36" s="554"/>
      <c r="X36" s="554"/>
      <c r="Y36" s="554"/>
      <c r="Z36" s="554"/>
      <c r="AA36" s="554"/>
      <c r="AB36" s="554"/>
      <c r="AC36" s="554"/>
      <c r="AD36" s="554"/>
      <c r="AE36" s="554"/>
      <c r="AF36" s="554"/>
      <c r="AG36" s="554"/>
      <c r="AH36" s="554"/>
      <c r="AI36" s="554"/>
      <c r="AJ36" s="554"/>
      <c r="AK36" s="554"/>
      <c r="AL36" s="554"/>
      <c r="AM36" s="554"/>
      <c r="AN36" s="554"/>
      <c r="AO36" s="554"/>
      <c r="AP36" s="554"/>
      <c r="AQ36" s="554"/>
      <c r="AR36" s="554"/>
      <c r="AS36" s="554"/>
      <c r="AT36" s="554"/>
      <c r="AU36" s="554"/>
      <c r="AV36" s="554"/>
      <c r="AW36" s="554"/>
      <c r="AX36" s="554"/>
      <c r="AY36" s="554"/>
      <c r="AZ36" s="554"/>
      <c r="BA36" s="554"/>
      <c r="BB36" s="554"/>
      <c r="BC36" s="554"/>
    </row>
    <row r="37" spans="2:55" ht="8.25" customHeight="1" x14ac:dyDescent="0.45">
      <c r="C37" s="17"/>
      <c r="D37" s="17"/>
      <c r="E37" s="179"/>
      <c r="F37" s="230"/>
      <c r="H37" s="230"/>
      <c r="J37" s="226"/>
      <c r="K37" s="226"/>
      <c r="L37" s="230"/>
      <c r="M37" s="226"/>
      <c r="N37" s="332"/>
      <c r="O37" s="332"/>
      <c r="P37" s="332"/>
      <c r="Q37" s="332"/>
      <c r="R37" s="332"/>
      <c r="S37" s="332"/>
      <c r="T37" s="332"/>
      <c r="U37" s="332"/>
      <c r="V37" s="226"/>
      <c r="W37" s="179"/>
      <c r="Y37" s="179"/>
      <c r="Z37" s="364"/>
      <c r="AA37" s="364"/>
      <c r="AB37" s="367"/>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6"/>
      <c r="AY37" s="366"/>
      <c r="AZ37" s="366"/>
      <c r="BA37" s="366"/>
      <c r="BB37" s="366"/>
      <c r="BC37" s="366"/>
    </row>
    <row r="38" spans="2:55" x14ac:dyDescent="0.45">
      <c r="C38" s="6"/>
      <c r="D38" s="6"/>
      <c r="E38" s="172"/>
      <c r="F38" s="228"/>
      <c r="H38" s="228"/>
      <c r="J38" s="213"/>
      <c r="K38" s="213"/>
      <c r="L38" s="346">
        <f>SUM(L22:L36)</f>
        <v>0</v>
      </c>
      <c r="M38" s="213"/>
      <c r="N38" s="333"/>
      <c r="O38" s="333"/>
      <c r="P38" s="333"/>
      <c r="Q38" s="333"/>
      <c r="R38" s="333"/>
      <c r="S38" s="333"/>
      <c r="T38" s="333"/>
      <c r="U38" s="333"/>
      <c r="V38" s="213"/>
      <c r="W38" s="172"/>
      <c r="Y38" s="172"/>
      <c r="Z38" s="363"/>
      <c r="AA38" s="363"/>
      <c r="AB38" s="365"/>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c r="BC38" s="366"/>
    </row>
    <row r="40" spans="2:55" ht="15.75" x14ac:dyDescent="0.5">
      <c r="B40" s="252">
        <f>B19+1</f>
        <v>21</v>
      </c>
      <c r="C40" s="659" t="s">
        <v>2989</v>
      </c>
      <c r="D40" s="660"/>
      <c r="E40" s="660"/>
      <c r="F40" s="660"/>
      <c r="G40" s="660"/>
      <c r="H40" s="660"/>
      <c r="I40" s="660"/>
      <c r="J40" s="660"/>
      <c r="K40" s="660"/>
      <c r="L40" s="660"/>
      <c r="N40" s="331"/>
      <c r="O40" s="331"/>
      <c r="P40" s="331"/>
      <c r="Q40" s="331"/>
      <c r="R40" s="331"/>
      <c r="S40" s="331"/>
      <c r="T40" s="331"/>
      <c r="U40" s="331"/>
    </row>
    <row r="41" spans="2:55" ht="15.75" x14ac:dyDescent="0.5">
      <c r="B41" s="252"/>
      <c r="C41" s="298"/>
      <c r="D41" s="299"/>
      <c r="E41" s="299"/>
      <c r="L41" s="277"/>
      <c r="N41" s="331"/>
      <c r="O41" s="357" t="s">
        <v>2923</v>
      </c>
      <c r="P41" s="331"/>
      <c r="Q41" s="331"/>
      <c r="R41" s="331"/>
      <c r="S41" s="331"/>
      <c r="T41" s="331"/>
      <c r="U41" s="331"/>
    </row>
    <row r="42" spans="2:55" ht="15.95" customHeight="1" x14ac:dyDescent="0.45">
      <c r="B42" s="251"/>
      <c r="C42" s="316"/>
      <c r="D42" s="317"/>
      <c r="E42" s="646" t="s">
        <v>411</v>
      </c>
      <c r="F42" s="646" t="s">
        <v>417</v>
      </c>
      <c r="G42" s="637" t="s">
        <v>307</v>
      </c>
      <c r="H42" s="642"/>
      <c r="I42" s="642"/>
      <c r="J42" s="643"/>
      <c r="K42" s="646" t="s">
        <v>73</v>
      </c>
      <c r="L42" s="637" t="s">
        <v>74</v>
      </c>
      <c r="N42" s="331"/>
      <c r="O42" s="557" t="s">
        <v>2922</v>
      </c>
      <c r="P42" s="552" t="s">
        <v>2905</v>
      </c>
      <c r="Q42" s="553" t="s">
        <v>2907</v>
      </c>
      <c r="R42" s="553" t="s">
        <v>2908</v>
      </c>
      <c r="S42" s="553" t="s">
        <v>2909</v>
      </c>
      <c r="T42" s="553" t="s">
        <v>2910</v>
      </c>
      <c r="U42" s="553" t="s">
        <v>2911</v>
      </c>
      <c r="V42" s="553" t="s">
        <v>2912</v>
      </c>
      <c r="W42" s="553" t="s">
        <v>2913</v>
      </c>
      <c r="X42" s="553" t="s">
        <v>2914</v>
      </c>
      <c r="Y42" s="553" t="s">
        <v>2915</v>
      </c>
      <c r="Z42" s="553" t="s">
        <v>2916</v>
      </c>
      <c r="AA42" s="553" t="s">
        <v>2917</v>
      </c>
      <c r="AB42" s="553" t="s">
        <v>2918</v>
      </c>
      <c r="AC42" s="553" t="s">
        <v>2919</v>
      </c>
      <c r="AD42" s="553" t="s">
        <v>2920</v>
      </c>
      <c r="AE42" s="553" t="s">
        <v>2921</v>
      </c>
      <c r="AF42" s="553" t="s">
        <v>2956</v>
      </c>
      <c r="AG42" s="553" t="s">
        <v>2957</v>
      </c>
      <c r="AH42" s="553" t="s">
        <v>2958</v>
      </c>
      <c r="AI42" s="553" t="s">
        <v>2959</v>
      </c>
      <c r="AJ42" s="553" t="s">
        <v>2960</v>
      </c>
      <c r="AK42" s="553" t="s">
        <v>2961</v>
      </c>
      <c r="AL42" s="553" t="s">
        <v>2962</v>
      </c>
      <c r="AM42" s="553" t="s">
        <v>2963</v>
      </c>
      <c r="AN42" s="553" t="s">
        <v>2964</v>
      </c>
      <c r="AO42" s="553" t="s">
        <v>2965</v>
      </c>
      <c r="AP42" s="553" t="s">
        <v>2966</v>
      </c>
      <c r="AQ42" s="553" t="s">
        <v>2967</v>
      </c>
      <c r="AR42" s="553" t="s">
        <v>2968</v>
      </c>
      <c r="AS42" s="553" t="s">
        <v>2969</v>
      </c>
      <c r="AT42" s="553" t="s">
        <v>2970</v>
      </c>
      <c r="AU42" s="553" t="s">
        <v>2971</v>
      </c>
      <c r="AV42" s="553" t="s">
        <v>2972</v>
      </c>
      <c r="AW42" s="553" t="s">
        <v>2973</v>
      </c>
      <c r="AX42" s="553" t="s">
        <v>2974</v>
      </c>
      <c r="AY42" s="553" t="s">
        <v>2975</v>
      </c>
      <c r="AZ42" s="553" t="s">
        <v>2976</v>
      </c>
      <c r="BA42" s="553" t="s">
        <v>2977</v>
      </c>
      <c r="BB42" s="553" t="s">
        <v>2978</v>
      </c>
      <c r="BC42" s="553" t="s">
        <v>2979</v>
      </c>
    </row>
    <row r="43" spans="2:55" ht="15.75" customHeight="1" x14ac:dyDescent="0.5">
      <c r="B43" s="251"/>
      <c r="C43" s="316"/>
      <c r="D43" s="317"/>
      <c r="E43" s="647"/>
      <c r="F43" s="647"/>
      <c r="G43" s="638"/>
      <c r="H43" s="663"/>
      <c r="I43" s="663"/>
      <c r="J43" s="649"/>
      <c r="K43" s="647"/>
      <c r="L43" s="638"/>
      <c r="N43" s="331"/>
      <c r="O43" s="326" t="s">
        <v>392</v>
      </c>
      <c r="P43" s="562" t="e">
        <f t="shared" ref="P43:P48" si="2">AVERAGE(Q43:BC43)</f>
        <v>#DIV/0!</v>
      </c>
      <c r="Q43" s="555"/>
      <c r="R43" s="555"/>
      <c r="S43" s="555"/>
      <c r="T43" s="555"/>
      <c r="U43" s="555"/>
      <c r="V43" s="555"/>
      <c r="W43" s="555"/>
      <c r="X43" s="555"/>
      <c r="Y43" s="555"/>
      <c r="Z43" s="555"/>
      <c r="AA43" s="555"/>
      <c r="AB43" s="555"/>
      <c r="AC43" s="555"/>
      <c r="AD43" s="555"/>
      <c r="AE43" s="555"/>
      <c r="AF43" s="555"/>
      <c r="AG43" s="555"/>
      <c r="AH43" s="555"/>
      <c r="AI43" s="555"/>
      <c r="AJ43" s="555"/>
      <c r="AK43" s="555"/>
      <c r="AL43" s="555"/>
      <c r="AM43" s="555"/>
      <c r="AN43" s="555"/>
      <c r="AO43" s="555"/>
      <c r="AP43" s="555"/>
      <c r="AQ43" s="555"/>
      <c r="AR43" s="555"/>
      <c r="AS43" s="555"/>
      <c r="AT43" s="555"/>
      <c r="AU43" s="555"/>
      <c r="AV43" s="555"/>
      <c r="AW43" s="555"/>
      <c r="AX43" s="555"/>
      <c r="AY43" s="555"/>
      <c r="AZ43" s="555"/>
      <c r="BA43" s="555"/>
      <c r="BB43" s="555"/>
      <c r="BC43" s="555"/>
    </row>
    <row r="44" spans="2:55" ht="15.75" x14ac:dyDescent="0.5">
      <c r="B44" s="251"/>
      <c r="C44" s="316"/>
      <c r="D44" s="317"/>
      <c r="E44" s="647"/>
      <c r="F44" s="647"/>
      <c r="G44" s="634" t="s">
        <v>424</v>
      </c>
      <c r="H44" s="634" t="s">
        <v>421</v>
      </c>
      <c r="I44" s="634" t="s">
        <v>422</v>
      </c>
      <c r="J44" s="634" t="s">
        <v>423</v>
      </c>
      <c r="K44" s="647"/>
      <c r="L44" s="638"/>
      <c r="N44" s="331"/>
      <c r="O44" s="327" t="s">
        <v>394</v>
      </c>
      <c r="P44" s="562" t="e">
        <f t="shared" si="2"/>
        <v>#DIV/0!</v>
      </c>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8"/>
      <c r="AN44" s="498"/>
      <c r="AO44" s="498"/>
      <c r="AP44" s="498"/>
      <c r="AQ44" s="498"/>
      <c r="AR44" s="498"/>
      <c r="AS44" s="498"/>
      <c r="AT44" s="498"/>
      <c r="AU44" s="498"/>
      <c r="AV44" s="498"/>
      <c r="AW44" s="498"/>
      <c r="AX44" s="498"/>
      <c r="AY44" s="498"/>
      <c r="AZ44" s="498"/>
      <c r="BA44" s="498"/>
      <c r="BB44" s="498"/>
      <c r="BC44" s="498"/>
    </row>
    <row r="45" spans="2:55" ht="15.75" x14ac:dyDescent="0.5">
      <c r="B45" s="251"/>
      <c r="C45" s="316"/>
      <c r="D45" s="317"/>
      <c r="E45" s="648"/>
      <c r="F45" s="648"/>
      <c r="G45" s="634"/>
      <c r="H45" s="634"/>
      <c r="I45" s="634"/>
      <c r="J45" s="634"/>
      <c r="K45" s="648"/>
      <c r="L45" s="639"/>
      <c r="N45" s="331"/>
      <c r="O45" s="326" t="s">
        <v>395</v>
      </c>
      <c r="P45" s="562" t="e">
        <f t="shared" si="2"/>
        <v>#DIV/0!</v>
      </c>
      <c r="Q45" s="555"/>
      <c r="R45" s="555"/>
      <c r="S45" s="555"/>
      <c r="T45" s="555"/>
      <c r="U45" s="555"/>
      <c r="V45" s="555"/>
      <c r="W45" s="555"/>
      <c r="X45" s="555"/>
      <c r="Y45" s="555"/>
      <c r="Z45" s="555"/>
      <c r="AA45" s="555"/>
      <c r="AB45" s="555"/>
      <c r="AC45" s="555"/>
      <c r="AD45" s="555"/>
      <c r="AE45" s="555"/>
      <c r="AF45" s="555"/>
      <c r="AG45" s="555"/>
      <c r="AH45" s="555"/>
      <c r="AI45" s="555"/>
      <c r="AJ45" s="555"/>
      <c r="AK45" s="555"/>
      <c r="AL45" s="555"/>
      <c r="AM45" s="555"/>
      <c r="AN45" s="555"/>
      <c r="AO45" s="555"/>
      <c r="AP45" s="555"/>
      <c r="AQ45" s="555"/>
      <c r="AR45" s="555"/>
      <c r="AS45" s="555"/>
      <c r="AT45" s="555"/>
      <c r="AU45" s="555"/>
      <c r="AV45" s="555"/>
      <c r="AW45" s="555"/>
      <c r="AX45" s="555"/>
      <c r="AY45" s="555"/>
      <c r="AZ45" s="555"/>
      <c r="BA45" s="555"/>
      <c r="BB45" s="555"/>
      <c r="BC45" s="555"/>
    </row>
    <row r="46" spans="2:55" ht="15.75" x14ac:dyDescent="0.5">
      <c r="C46" s="661" t="s">
        <v>425</v>
      </c>
      <c r="D46" s="662"/>
      <c r="E46" s="377">
        <f>1-L38</f>
        <v>1</v>
      </c>
      <c r="F46" s="499"/>
      <c r="G46" s="499"/>
      <c r="H46" s="499"/>
      <c r="I46" s="499"/>
      <c r="J46" s="499"/>
      <c r="K46" s="499"/>
      <c r="L46" s="393"/>
      <c r="N46" s="331"/>
      <c r="O46" s="327" t="s">
        <v>396</v>
      </c>
      <c r="P46" s="562" t="e">
        <f t="shared" si="2"/>
        <v>#DIV/0!</v>
      </c>
      <c r="Q46" s="498"/>
      <c r="R46" s="498"/>
      <c r="S46" s="498"/>
      <c r="T46" s="498"/>
      <c r="U46" s="498"/>
      <c r="V46" s="498"/>
      <c r="W46" s="498"/>
      <c r="X46" s="498"/>
      <c r="Y46" s="498"/>
      <c r="Z46" s="498"/>
      <c r="AA46" s="498"/>
      <c r="AB46" s="498"/>
      <c r="AC46" s="498"/>
      <c r="AD46" s="498"/>
      <c r="AE46" s="498"/>
      <c r="AF46" s="498"/>
      <c r="AG46" s="498"/>
      <c r="AH46" s="498"/>
      <c r="AI46" s="498"/>
      <c r="AJ46" s="498"/>
      <c r="AK46" s="498"/>
      <c r="AL46" s="498"/>
      <c r="AM46" s="498"/>
      <c r="AN46" s="498"/>
      <c r="AO46" s="498"/>
      <c r="AP46" s="498"/>
      <c r="AQ46" s="498"/>
      <c r="AR46" s="498"/>
      <c r="AS46" s="498"/>
      <c r="AT46" s="498"/>
      <c r="AU46" s="498"/>
      <c r="AV46" s="498"/>
      <c r="AW46" s="498"/>
      <c r="AX46" s="498"/>
      <c r="AY46" s="498"/>
      <c r="AZ46" s="498"/>
      <c r="BA46" s="498"/>
      <c r="BB46" s="498"/>
      <c r="BC46" s="498"/>
    </row>
    <row r="47" spans="2:55" ht="15.75" x14ac:dyDescent="0.5">
      <c r="C47" s="394" t="s">
        <v>2981</v>
      </c>
      <c r="D47" s="395"/>
      <c r="E47" s="297">
        <f>('2 About ROMPs'!E11+'2 About ROMPs'!E12)*E46</f>
        <v>0</v>
      </c>
      <c r="F47" s="297" t="str">
        <f>IFERROR(('2 About ROMPs'!E13*F46)/$E59*F59,"")</f>
        <v/>
      </c>
      <c r="G47" s="297" t="str">
        <f>IFERROR(('2 About ROMPs'!E14*G46)/$E59*G59,"")</f>
        <v/>
      </c>
      <c r="H47" s="297" t="str">
        <f>IFERROR(('2 About ROMPs'!E15*H46)/$E59*H59,"")</f>
        <v/>
      </c>
      <c r="I47" s="297" t="str">
        <f>IFERROR(('2 About ROMPs'!E16*I46)/$E59*I59,"")</f>
        <v/>
      </c>
      <c r="J47" s="297" t="str">
        <f>IFERROR(('2 About ROMPs'!E17*J46)/$E59*J59,"")</f>
        <v/>
      </c>
      <c r="K47" s="297" t="str">
        <f>IFERROR(('2 About ROMPs'!E18*K46)/$E59*K59,"")</f>
        <v/>
      </c>
      <c r="L47" s="309">
        <f>SUM(E47:K47)</f>
        <v>0</v>
      </c>
      <c r="N47" s="331"/>
      <c r="O47" s="326" t="s">
        <v>397</v>
      </c>
      <c r="P47" s="562" t="e">
        <f t="shared" si="2"/>
        <v>#DIV/0!</v>
      </c>
      <c r="Q47" s="555"/>
      <c r="R47" s="555"/>
      <c r="S47" s="555"/>
      <c r="T47" s="555"/>
      <c r="U47" s="555"/>
      <c r="V47" s="555"/>
      <c r="W47" s="555"/>
      <c r="X47" s="555"/>
      <c r="Y47" s="555"/>
      <c r="Z47" s="555"/>
      <c r="AA47" s="555"/>
      <c r="AB47" s="555"/>
      <c r="AC47" s="555"/>
      <c r="AD47" s="555"/>
      <c r="AE47" s="555"/>
      <c r="AF47" s="555"/>
      <c r="AG47" s="555"/>
      <c r="AH47" s="555"/>
      <c r="AI47" s="555"/>
      <c r="AJ47" s="555"/>
      <c r="AK47" s="555"/>
      <c r="AL47" s="555"/>
      <c r="AM47" s="555"/>
      <c r="AN47" s="555"/>
      <c r="AO47" s="555"/>
      <c r="AP47" s="555"/>
      <c r="AQ47" s="555"/>
      <c r="AR47" s="555"/>
      <c r="AS47" s="555"/>
      <c r="AT47" s="555"/>
      <c r="AU47" s="555"/>
      <c r="AV47" s="555"/>
      <c r="AW47" s="555"/>
      <c r="AX47" s="555"/>
      <c r="AY47" s="555"/>
      <c r="AZ47" s="555"/>
      <c r="BA47" s="555"/>
      <c r="BB47" s="555"/>
      <c r="BC47" s="555"/>
    </row>
    <row r="48" spans="2:55" ht="15.75" x14ac:dyDescent="0.5">
      <c r="C48" s="565"/>
      <c r="D48" s="565"/>
      <c r="E48" s="563"/>
      <c r="F48" s="563"/>
      <c r="G48" s="563"/>
      <c r="H48" s="563"/>
      <c r="I48" s="563"/>
      <c r="J48" s="563"/>
      <c r="K48" s="563"/>
      <c r="L48" s="564"/>
      <c r="N48" s="331"/>
      <c r="O48" s="327" t="s">
        <v>398</v>
      </c>
      <c r="P48" s="562" t="e">
        <f t="shared" si="2"/>
        <v>#DIV/0!</v>
      </c>
      <c r="Q48" s="498"/>
      <c r="R48" s="498"/>
      <c r="S48" s="498"/>
      <c r="T48" s="498"/>
      <c r="U48" s="498"/>
      <c r="V48" s="498"/>
      <c r="W48" s="498"/>
      <c r="X48" s="498"/>
      <c r="Y48" s="498"/>
      <c r="Z48" s="498"/>
      <c r="AA48" s="498"/>
      <c r="AB48" s="498"/>
      <c r="AC48" s="498"/>
      <c r="AD48" s="498"/>
      <c r="AE48" s="498"/>
      <c r="AF48" s="498"/>
      <c r="AG48" s="498"/>
      <c r="AH48" s="498"/>
      <c r="AI48" s="498"/>
      <c r="AJ48" s="498"/>
      <c r="AK48" s="498"/>
      <c r="AL48" s="498"/>
      <c r="AM48" s="498"/>
      <c r="AN48" s="498"/>
      <c r="AO48" s="498"/>
      <c r="AP48" s="498"/>
      <c r="AQ48" s="498"/>
      <c r="AR48" s="498"/>
      <c r="AS48" s="498"/>
      <c r="AT48" s="498"/>
      <c r="AU48" s="498"/>
      <c r="AV48" s="498"/>
      <c r="AW48" s="498"/>
      <c r="AX48" s="498"/>
      <c r="AY48" s="498"/>
      <c r="AZ48" s="498"/>
      <c r="BA48" s="498"/>
      <c r="BB48" s="498"/>
      <c r="BC48" s="498"/>
    </row>
    <row r="49" spans="1:33" ht="15.75" x14ac:dyDescent="0.5">
      <c r="C49" s="567"/>
      <c r="D49" s="567"/>
      <c r="E49" s="566"/>
      <c r="F49" s="566"/>
      <c r="G49" s="566"/>
      <c r="H49" s="566"/>
      <c r="I49" s="566"/>
      <c r="J49" s="566"/>
      <c r="K49" s="566"/>
      <c r="L49" s="568"/>
      <c r="N49" s="331"/>
      <c r="AG49" s="366"/>
    </row>
    <row r="50" spans="1:33" ht="18" x14ac:dyDescent="0.55000000000000004">
      <c r="C50" s="569" t="s">
        <v>2925</v>
      </c>
      <c r="D50" s="396"/>
      <c r="E50" s="396"/>
      <c r="F50" s="397"/>
      <c r="G50" s="398"/>
      <c r="H50" s="397"/>
      <c r="I50" s="399"/>
      <c r="J50" s="399"/>
      <c r="K50" s="399"/>
      <c r="L50" s="400">
        <f>L47/E46</f>
        <v>0</v>
      </c>
      <c r="M50" s="213"/>
      <c r="N50" s="333"/>
      <c r="AG50" s="366"/>
    </row>
    <row r="51" spans="1:33" ht="18" x14ac:dyDescent="0.55000000000000004">
      <c r="C51" s="6"/>
      <c r="D51" s="6"/>
      <c r="E51" s="172"/>
      <c r="F51" s="228"/>
      <c r="G51" s="342"/>
      <c r="H51" s="228"/>
      <c r="I51" s="213"/>
      <c r="J51" s="213"/>
      <c r="K51" s="213"/>
      <c r="L51" s="213"/>
      <c r="M51" s="213"/>
      <c r="N51" s="333"/>
      <c r="O51" s="556"/>
      <c r="AG51" s="366"/>
    </row>
    <row r="52" spans="1:33" ht="18" x14ac:dyDescent="0.55000000000000004">
      <c r="C52" s="343" t="s">
        <v>418</v>
      </c>
      <c r="D52" s="6"/>
      <c r="E52" s="172"/>
      <c r="F52" s="228"/>
      <c r="G52" s="342"/>
      <c r="H52" s="228"/>
      <c r="I52" s="213"/>
      <c r="J52" s="213"/>
      <c r="K52" s="213"/>
      <c r="M52" s="213"/>
      <c r="N52" s="378"/>
      <c r="AG52" s="366"/>
    </row>
    <row r="53" spans="1:33" ht="7.15" customHeight="1" x14ac:dyDescent="0.55000000000000004">
      <c r="D53" s="6"/>
      <c r="E53" s="172"/>
      <c r="F53" s="228"/>
      <c r="G53" s="342"/>
      <c r="H53" s="228"/>
      <c r="I53" s="213"/>
      <c r="J53" s="213"/>
      <c r="K53" s="213"/>
      <c r="L53" s="213"/>
      <c r="M53" s="213"/>
      <c r="N53" s="333"/>
      <c r="AG53" s="366"/>
    </row>
    <row r="54" spans="1:33" ht="15.95" customHeight="1" x14ac:dyDescent="0.45">
      <c r="C54" s="316"/>
      <c r="D54" s="317"/>
      <c r="E54" s="646" t="s">
        <v>411</v>
      </c>
      <c r="F54" s="646" t="s">
        <v>417</v>
      </c>
      <c r="G54" s="637" t="s">
        <v>3070</v>
      </c>
      <c r="H54" s="642"/>
      <c r="I54" s="642"/>
      <c r="J54" s="643"/>
      <c r="K54" s="646" t="s">
        <v>73</v>
      </c>
      <c r="M54" s="213"/>
      <c r="N54" s="333"/>
      <c r="O54" s="333"/>
      <c r="P54" s="333"/>
      <c r="Q54" s="333"/>
      <c r="R54" s="333"/>
      <c r="S54" s="333"/>
      <c r="T54" s="333"/>
      <c r="U54" s="333"/>
      <c r="V54" s="213"/>
      <c r="W54" s="172"/>
      <c r="Y54" s="172"/>
      <c r="Z54" s="363"/>
      <c r="AA54" s="363"/>
      <c r="AB54" s="365"/>
      <c r="AC54" s="366"/>
      <c r="AD54" s="366"/>
      <c r="AE54" s="366"/>
      <c r="AF54" s="366"/>
      <c r="AG54" s="366"/>
    </row>
    <row r="55" spans="1:33" ht="15.75" x14ac:dyDescent="0.45">
      <c r="C55" s="316"/>
      <c r="D55" s="317"/>
      <c r="E55" s="647"/>
      <c r="F55" s="647"/>
      <c r="G55" s="639"/>
      <c r="H55" s="644"/>
      <c r="I55" s="644"/>
      <c r="J55" s="645"/>
      <c r="K55" s="647"/>
      <c r="M55" s="213"/>
      <c r="N55" s="333"/>
      <c r="O55" s="333"/>
      <c r="P55" s="333"/>
      <c r="Q55" s="333"/>
      <c r="R55" s="333"/>
      <c r="S55" s="333"/>
      <c r="T55" s="333"/>
      <c r="U55" s="333"/>
      <c r="V55" s="213"/>
      <c r="W55" s="172"/>
      <c r="Y55" s="172"/>
      <c r="Z55" s="363"/>
      <c r="AA55" s="363"/>
      <c r="AB55" s="365"/>
      <c r="AC55" s="366"/>
      <c r="AD55" s="366"/>
      <c r="AE55" s="366"/>
      <c r="AF55" s="366"/>
      <c r="AG55" s="366"/>
    </row>
    <row r="56" spans="1:33" ht="15.75" x14ac:dyDescent="0.45">
      <c r="C56" s="316"/>
      <c r="D56" s="317"/>
      <c r="E56" s="647"/>
      <c r="F56" s="647"/>
      <c r="G56" s="646" t="s">
        <v>424</v>
      </c>
      <c r="H56" s="646" t="s">
        <v>421</v>
      </c>
      <c r="I56" s="646" t="s">
        <v>422</v>
      </c>
      <c r="J56" s="646" t="s">
        <v>423</v>
      </c>
      <c r="K56" s="647"/>
      <c r="M56" s="213"/>
      <c r="N56" s="333"/>
      <c r="O56" s="333"/>
      <c r="P56" s="333"/>
      <c r="Q56" s="333"/>
      <c r="R56" s="333"/>
      <c r="S56" s="333"/>
      <c r="T56" s="333"/>
      <c r="U56" s="333"/>
      <c r="V56" s="213"/>
      <c r="W56" s="172"/>
      <c r="Y56" s="172"/>
      <c r="Z56" s="363"/>
      <c r="AA56" s="363"/>
      <c r="AB56" s="365"/>
      <c r="AC56" s="366"/>
      <c r="AD56" s="366"/>
      <c r="AE56" s="366"/>
      <c r="AF56" s="366"/>
      <c r="AG56" s="366"/>
    </row>
    <row r="57" spans="1:33" ht="15.75" x14ac:dyDescent="0.45">
      <c r="C57" s="316"/>
      <c r="D57" s="317"/>
      <c r="E57" s="648"/>
      <c r="F57" s="648"/>
      <c r="G57" s="648"/>
      <c r="H57" s="648"/>
      <c r="I57" s="648"/>
      <c r="J57" s="648"/>
      <c r="K57" s="648"/>
      <c r="N57" s="331"/>
      <c r="O57" s="331"/>
      <c r="P57" s="331"/>
      <c r="Q57" s="331"/>
      <c r="R57" s="331"/>
      <c r="S57" s="331"/>
      <c r="T57" s="331"/>
      <c r="U57" s="331"/>
    </row>
    <row r="58" spans="1:33" ht="15.75" x14ac:dyDescent="0.5">
      <c r="A58" s="255"/>
      <c r="B58" s="255"/>
      <c r="C58" s="328" t="s">
        <v>210</v>
      </c>
      <c r="D58" s="329"/>
      <c r="E58" s="405">
        <f t="shared" ref="E58:K58" si="3">(E11*52)-SUM(E12:E15)</f>
        <v>0</v>
      </c>
      <c r="F58" s="405">
        <f t="shared" si="3"/>
        <v>0</v>
      </c>
      <c r="G58" s="405">
        <f t="shared" si="3"/>
        <v>0</v>
      </c>
      <c r="H58" s="405">
        <f t="shared" si="3"/>
        <v>0</v>
      </c>
      <c r="I58" s="405">
        <f t="shared" si="3"/>
        <v>0</v>
      </c>
      <c r="J58" s="405">
        <f t="shared" si="3"/>
        <v>0</v>
      </c>
      <c r="K58" s="405">
        <f t="shared" si="3"/>
        <v>0</v>
      </c>
      <c r="M58" s="269"/>
      <c r="N58" s="269"/>
      <c r="O58" s="269"/>
      <c r="P58" s="269"/>
    </row>
    <row r="59" spans="1:33" ht="15.75" x14ac:dyDescent="0.5">
      <c r="A59" s="255"/>
      <c r="B59" s="255"/>
      <c r="C59" s="271" t="s">
        <v>211</v>
      </c>
      <c r="D59" s="274"/>
      <c r="E59" s="406">
        <f t="shared" ref="E59:K59" si="4">E58*E10</f>
        <v>0</v>
      </c>
      <c r="F59" s="407">
        <f t="shared" si="4"/>
        <v>0</v>
      </c>
      <c r="G59" s="407">
        <f t="shared" si="4"/>
        <v>0</v>
      </c>
      <c r="H59" s="407">
        <f t="shared" si="4"/>
        <v>0</v>
      </c>
      <c r="I59" s="407">
        <f t="shared" si="4"/>
        <v>0</v>
      </c>
      <c r="J59" s="407">
        <f t="shared" si="4"/>
        <v>0</v>
      </c>
      <c r="K59" s="407">
        <f t="shared" si="4"/>
        <v>0</v>
      </c>
      <c r="M59" s="269"/>
      <c r="N59" s="269"/>
      <c r="O59" s="269"/>
      <c r="P59" s="269"/>
    </row>
    <row r="60" spans="1:33" ht="15.75" x14ac:dyDescent="0.5">
      <c r="A60" s="255"/>
      <c r="B60" s="255"/>
      <c r="C60" s="271" t="s">
        <v>342</v>
      </c>
      <c r="D60" s="334"/>
      <c r="E60" s="406">
        <f>L38*$E$59</f>
        <v>0</v>
      </c>
      <c r="F60" s="406">
        <f>F59-F61</f>
        <v>0</v>
      </c>
      <c r="G60" s="406">
        <f t="shared" ref="G60:K60" si="5">G59-G61</f>
        <v>0</v>
      </c>
      <c r="H60" s="406">
        <f t="shared" si="5"/>
        <v>0</v>
      </c>
      <c r="I60" s="406">
        <f t="shared" si="5"/>
        <v>0</v>
      </c>
      <c r="J60" s="406">
        <f t="shared" si="5"/>
        <v>0</v>
      </c>
      <c r="K60" s="406">
        <f t="shared" si="5"/>
        <v>0</v>
      </c>
      <c r="M60" s="269"/>
      <c r="N60" s="269"/>
      <c r="O60" s="269"/>
      <c r="P60" s="269"/>
    </row>
    <row r="61" spans="1:33" ht="15.75" x14ac:dyDescent="0.5">
      <c r="A61" s="255"/>
      <c r="B61" s="255"/>
      <c r="C61" s="271" t="s">
        <v>426</v>
      </c>
      <c r="D61" s="334"/>
      <c r="E61" s="335">
        <f>E59-$E$60</f>
        <v>0</v>
      </c>
      <c r="F61" s="335">
        <f t="shared" ref="F61:K61" si="6">F59*F46</f>
        <v>0</v>
      </c>
      <c r="G61" s="335">
        <f t="shared" si="6"/>
        <v>0</v>
      </c>
      <c r="H61" s="335">
        <f t="shared" si="6"/>
        <v>0</v>
      </c>
      <c r="I61" s="335">
        <f t="shared" si="6"/>
        <v>0</v>
      </c>
      <c r="J61" s="335">
        <f t="shared" si="6"/>
        <v>0</v>
      </c>
      <c r="K61" s="335">
        <f t="shared" si="6"/>
        <v>0</v>
      </c>
      <c r="M61" s="269"/>
      <c r="N61" s="269"/>
      <c r="O61" s="269"/>
      <c r="P61" s="269"/>
    </row>
  </sheetData>
  <sheetProtection algorithmName="SHA-512" hashValue="KAWoomU+94B/VppAerStr2WPiv7k32mQcwMUExosXSSs1r5QdJxG3tFUvQ6jLtF+gtenvHaFBJkwrNk4m2e/fg==" saltValue="SyifZzP5GIM+QoNGw+i6Wg==" spinCount="100000" sheet="1" scenarios="1" selectLockedCells="1"/>
  <mergeCells count="29">
    <mergeCell ref="E54:E57"/>
    <mergeCell ref="F54:F57"/>
    <mergeCell ref="G42:J43"/>
    <mergeCell ref="K54:K57"/>
    <mergeCell ref="G54:J55"/>
    <mergeCell ref="G56:G57"/>
    <mergeCell ref="H56:H57"/>
    <mergeCell ref="I56:I57"/>
    <mergeCell ref="J56:J57"/>
    <mergeCell ref="G44:G45"/>
    <mergeCell ref="H44:H45"/>
    <mergeCell ref="I44:I45"/>
    <mergeCell ref="J44:J45"/>
    <mergeCell ref="C40:L40"/>
    <mergeCell ref="C46:D46"/>
    <mergeCell ref="C2:L2"/>
    <mergeCell ref="F6:F9"/>
    <mergeCell ref="E6:E9"/>
    <mergeCell ref="K6:K9"/>
    <mergeCell ref="L6:L9"/>
    <mergeCell ref="E42:E45"/>
    <mergeCell ref="F42:F45"/>
    <mergeCell ref="K42:K45"/>
    <mergeCell ref="G6:J7"/>
    <mergeCell ref="G8:G9"/>
    <mergeCell ref="H8:H9"/>
    <mergeCell ref="I8:I9"/>
    <mergeCell ref="J8:J9"/>
    <mergeCell ref="L42:L45"/>
  </mergeCells>
  <phoneticPr fontId="59" type="noConversion"/>
  <dataValidations count="4">
    <dataValidation allowBlank="1" showInputMessage="1" showErrorMessage="1" sqref="J25:J36" xr:uid="{99564B1C-2988-4E70-8BE6-19D15A3DCFB7}"/>
    <dataValidation type="decimal" allowBlank="1" showInputMessage="1" showErrorMessage="1" sqref="E10:K15" xr:uid="{88E1B5DF-BDE7-40B8-AD99-E2B4FBFDDAB1}">
      <formula1>0</formula1>
      <formula2>100000000</formula2>
    </dataValidation>
    <dataValidation type="decimal" allowBlank="1" showInputMessage="1" showErrorMessage="1" sqref="K22:K24 P22:BC24" xr:uid="{A6EC32D0-3EB8-4CAB-B448-CF4FF729DDC3}">
      <formula1>0</formula1>
      <formula2>10000000</formula2>
    </dataValidation>
    <dataValidation type="decimal" allowBlank="1" showInputMessage="1" showErrorMessage="1" sqref="K25:K36 F46:K46 Q49:AE49 Q43:BC48 Q25:BC36" xr:uid="{D3B3E1E8-A1B2-4BE1-9B67-43E9A75247F4}">
      <formula1>0</formula1>
      <formula2>1</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9F7DE-B004-DD40-A1B2-402B5D82EA62}">
  <sheetPr>
    <tabColor rgb="FF00B0F0"/>
  </sheetPr>
  <dimension ref="B2:P95"/>
  <sheetViews>
    <sheetView showGridLines="0" zoomScale="80" zoomScaleNormal="80" workbookViewId="0">
      <pane xSplit="1" ySplit="3" topLeftCell="B4" activePane="bottomRight" state="frozen"/>
      <selection pane="topRight" activeCell="B1" sqref="B1"/>
      <selection pane="bottomLeft" activeCell="A4" sqref="A4"/>
      <selection pane="bottomRight" activeCell="C70" sqref="C70:L75"/>
    </sheetView>
  </sheetViews>
  <sheetFormatPr defaultColWidth="9.1328125" defaultRowHeight="15.75" x14ac:dyDescent="0.5"/>
  <cols>
    <col min="1" max="1" width="1.86328125" style="255" customWidth="1"/>
    <col min="2" max="3" width="9.1328125" style="255"/>
    <col min="4" max="12" width="14" style="255" customWidth="1"/>
    <col min="13" max="16384" width="9.1328125" style="255"/>
  </cols>
  <sheetData>
    <row r="2" spans="2:16" ht="21" x14ac:dyDescent="0.65">
      <c r="C2" s="619" t="s">
        <v>333</v>
      </c>
      <c r="D2" s="620"/>
      <c r="E2" s="620"/>
      <c r="F2" s="620"/>
      <c r="G2" s="620"/>
      <c r="H2" s="620"/>
      <c r="I2" s="620"/>
      <c r="J2" s="620"/>
      <c r="K2" s="620"/>
      <c r="L2" s="621"/>
      <c r="P2" s="259"/>
    </row>
    <row r="4" spans="2:16" x14ac:dyDescent="0.5">
      <c r="B4" s="252">
        <f>'3 ROMP Std Hours'!B40+1</f>
        <v>22</v>
      </c>
      <c r="C4" s="253" t="s">
        <v>336</v>
      </c>
      <c r="D4" s="253"/>
      <c r="E4" s="254"/>
      <c r="F4" s="254"/>
      <c r="G4" s="254"/>
      <c r="H4" s="254"/>
      <c r="I4" s="254"/>
      <c r="J4" s="254"/>
      <c r="K4" s="254"/>
      <c r="L4" s="254"/>
    </row>
    <row r="5" spans="2:16" x14ac:dyDescent="0.5">
      <c r="B5" s="248"/>
      <c r="C5" s="253" t="s">
        <v>332</v>
      </c>
      <c r="D5" s="253"/>
      <c r="E5" s="254"/>
      <c r="F5" s="254"/>
      <c r="G5" s="254"/>
      <c r="H5" s="254"/>
      <c r="I5" s="254"/>
      <c r="J5" s="254"/>
      <c r="K5" s="254"/>
      <c r="L5" s="254"/>
    </row>
    <row r="6" spans="2:16" x14ac:dyDescent="0.5">
      <c r="B6" s="248"/>
      <c r="C6" s="408"/>
      <c r="D6" s="253"/>
      <c r="E6" s="254"/>
      <c r="F6" s="254"/>
      <c r="G6" s="254"/>
      <c r="H6" s="254"/>
      <c r="I6" s="254"/>
      <c r="J6" s="254"/>
      <c r="K6" s="254"/>
      <c r="L6" s="254"/>
    </row>
    <row r="7" spans="2:16" x14ac:dyDescent="0.5">
      <c r="B7" s="248"/>
      <c r="C7" s="500" t="b">
        <v>0</v>
      </c>
      <c r="D7" s="254" t="s">
        <v>337</v>
      </c>
      <c r="F7" s="254"/>
      <c r="G7" s="254"/>
      <c r="H7" s="254"/>
      <c r="I7" s="254"/>
      <c r="J7" s="254"/>
      <c r="K7" s="254"/>
      <c r="L7" s="254"/>
    </row>
    <row r="8" spans="2:16" x14ac:dyDescent="0.5">
      <c r="B8" s="248"/>
      <c r="C8" s="408"/>
      <c r="D8" s="253"/>
      <c r="E8" s="254"/>
      <c r="F8" s="254"/>
      <c r="G8" s="254"/>
      <c r="H8" s="254"/>
      <c r="I8" s="254"/>
      <c r="J8" s="254"/>
      <c r="K8" s="254"/>
      <c r="L8" s="254"/>
    </row>
    <row r="9" spans="2:16" x14ac:dyDescent="0.5">
      <c r="B9" s="248"/>
      <c r="C9" s="500" t="b">
        <v>0</v>
      </c>
      <c r="D9" s="254" t="s">
        <v>327</v>
      </c>
      <c r="F9" s="254"/>
      <c r="G9" s="254"/>
      <c r="H9" s="254"/>
      <c r="I9" s="254"/>
      <c r="J9" s="254"/>
      <c r="K9" s="254"/>
      <c r="L9" s="254"/>
    </row>
    <row r="10" spans="2:16" x14ac:dyDescent="0.5">
      <c r="B10" s="248"/>
      <c r="C10" s="408"/>
      <c r="D10" s="254"/>
      <c r="F10" s="254"/>
      <c r="G10" s="254"/>
      <c r="H10" s="254"/>
      <c r="I10" s="254"/>
      <c r="J10" s="254"/>
      <c r="K10" s="254"/>
      <c r="L10" s="254"/>
    </row>
    <row r="11" spans="2:16" x14ac:dyDescent="0.5">
      <c r="B11" s="248"/>
      <c r="C11" s="664"/>
      <c r="D11" s="665"/>
      <c r="E11" s="665"/>
      <c r="F11" s="665"/>
      <c r="G11" s="665"/>
      <c r="H11" s="665"/>
      <c r="I11" s="665"/>
      <c r="J11" s="665"/>
      <c r="K11" s="665"/>
      <c r="L11" s="666"/>
    </row>
    <row r="12" spans="2:16" x14ac:dyDescent="0.5">
      <c r="B12" s="248"/>
      <c r="C12" s="667"/>
      <c r="D12" s="668"/>
      <c r="E12" s="668"/>
      <c r="F12" s="668"/>
      <c r="G12" s="668"/>
      <c r="H12" s="668"/>
      <c r="I12" s="668"/>
      <c r="J12" s="668"/>
      <c r="K12" s="668"/>
      <c r="L12" s="669"/>
    </row>
    <row r="13" spans="2:16" x14ac:dyDescent="0.5">
      <c r="B13" s="248"/>
      <c r="C13" s="667"/>
      <c r="D13" s="668"/>
      <c r="E13" s="668"/>
      <c r="F13" s="668"/>
      <c r="G13" s="668"/>
      <c r="H13" s="668"/>
      <c r="I13" s="668"/>
      <c r="J13" s="668"/>
      <c r="K13" s="668"/>
      <c r="L13" s="669"/>
    </row>
    <row r="14" spans="2:16" x14ac:dyDescent="0.5">
      <c r="B14" s="248"/>
      <c r="C14" s="670"/>
      <c r="D14" s="671"/>
      <c r="E14" s="671"/>
      <c r="F14" s="671"/>
      <c r="G14" s="671"/>
      <c r="H14" s="671"/>
      <c r="I14" s="671"/>
      <c r="J14" s="671"/>
      <c r="K14" s="671"/>
      <c r="L14" s="672"/>
    </row>
    <row r="15" spans="2:16" x14ac:dyDescent="0.5">
      <c r="B15" s="248"/>
      <c r="C15" s="253"/>
      <c r="D15" s="254"/>
      <c r="F15" s="254"/>
      <c r="G15" s="254"/>
      <c r="H15" s="254"/>
      <c r="I15" s="254"/>
      <c r="J15" s="254"/>
      <c r="K15" s="254"/>
      <c r="L15" s="254"/>
    </row>
    <row r="16" spans="2:16" x14ac:dyDescent="0.5">
      <c r="B16" s="248"/>
      <c r="C16" s="500" t="b">
        <v>0</v>
      </c>
      <c r="D16" s="254" t="s">
        <v>328</v>
      </c>
      <c r="F16" s="254"/>
      <c r="G16" s="254"/>
      <c r="H16" s="254"/>
      <c r="I16" s="254"/>
      <c r="J16" s="254"/>
      <c r="K16" s="254"/>
      <c r="L16" s="254"/>
    </row>
    <row r="17" spans="2:12" x14ac:dyDescent="0.5">
      <c r="B17" s="248"/>
      <c r="C17" s="408"/>
      <c r="D17" s="253"/>
      <c r="E17" s="254"/>
      <c r="F17" s="254"/>
      <c r="G17" s="254"/>
      <c r="H17" s="254"/>
      <c r="I17" s="254"/>
      <c r="J17" s="254"/>
      <c r="K17" s="254"/>
      <c r="L17" s="254"/>
    </row>
    <row r="18" spans="2:12" x14ac:dyDescent="0.5">
      <c r="B18" s="248"/>
      <c r="C18" s="664"/>
      <c r="D18" s="665"/>
      <c r="E18" s="665"/>
      <c r="F18" s="665"/>
      <c r="G18" s="665"/>
      <c r="H18" s="665"/>
      <c r="I18" s="665"/>
      <c r="J18" s="665"/>
      <c r="K18" s="665"/>
      <c r="L18" s="666"/>
    </row>
    <row r="19" spans="2:12" x14ac:dyDescent="0.5">
      <c r="B19" s="248"/>
      <c r="C19" s="667"/>
      <c r="D19" s="668"/>
      <c r="E19" s="668"/>
      <c r="F19" s="668"/>
      <c r="G19" s="668"/>
      <c r="H19" s="668"/>
      <c r="I19" s="668"/>
      <c r="J19" s="668"/>
      <c r="K19" s="668"/>
      <c r="L19" s="669"/>
    </row>
    <row r="20" spans="2:12" x14ac:dyDescent="0.5">
      <c r="B20" s="248"/>
      <c r="C20" s="667"/>
      <c r="D20" s="668"/>
      <c r="E20" s="668"/>
      <c r="F20" s="668"/>
      <c r="G20" s="668"/>
      <c r="H20" s="668"/>
      <c r="I20" s="668"/>
      <c r="J20" s="668"/>
      <c r="K20" s="668"/>
      <c r="L20" s="669"/>
    </row>
    <row r="21" spans="2:12" x14ac:dyDescent="0.5">
      <c r="B21" s="248"/>
      <c r="C21" s="670"/>
      <c r="D21" s="671"/>
      <c r="E21" s="671"/>
      <c r="F21" s="671"/>
      <c r="G21" s="671"/>
      <c r="H21" s="671"/>
      <c r="I21" s="671"/>
      <c r="J21" s="671"/>
      <c r="K21" s="671"/>
      <c r="L21" s="672"/>
    </row>
    <row r="22" spans="2:12" x14ac:dyDescent="0.5">
      <c r="B22" s="248"/>
      <c r="C22" s="253"/>
      <c r="D22" s="253"/>
      <c r="E22" s="254"/>
      <c r="F22" s="254"/>
      <c r="G22" s="254"/>
      <c r="H22" s="254"/>
      <c r="I22" s="254"/>
      <c r="J22" s="254"/>
      <c r="K22" s="254"/>
      <c r="L22" s="254"/>
    </row>
    <row r="23" spans="2:12" x14ac:dyDescent="0.5">
      <c r="B23" s="252">
        <f>B4+1</f>
        <v>23</v>
      </c>
      <c r="C23" s="253" t="s">
        <v>334</v>
      </c>
      <c r="D23" s="253"/>
      <c r="E23" s="254"/>
      <c r="F23" s="254"/>
      <c r="G23" s="254"/>
      <c r="H23" s="254"/>
      <c r="I23" s="254"/>
      <c r="J23" s="254"/>
      <c r="K23" s="254"/>
      <c r="L23" s="254"/>
    </row>
    <row r="24" spans="2:12" x14ac:dyDescent="0.5">
      <c r="B24" s="248"/>
      <c r="C24" s="265" t="s">
        <v>317</v>
      </c>
      <c r="D24" s="253"/>
      <c r="E24" s="254"/>
      <c r="F24" s="254"/>
      <c r="G24" s="254"/>
      <c r="H24" s="254"/>
      <c r="I24" s="254"/>
      <c r="J24" s="254"/>
      <c r="K24" s="254"/>
      <c r="L24" s="254"/>
    </row>
    <row r="26" spans="2:12" x14ac:dyDescent="0.5">
      <c r="B26" s="248"/>
      <c r="C26" s="500" t="b">
        <v>0</v>
      </c>
      <c r="D26" s="254" t="s">
        <v>318</v>
      </c>
      <c r="F26" s="254"/>
      <c r="G26" s="254"/>
      <c r="H26" s="254"/>
      <c r="I26" s="254"/>
      <c r="J26" s="254"/>
      <c r="K26" s="254"/>
      <c r="L26" s="254"/>
    </row>
    <row r="27" spans="2:12" x14ac:dyDescent="0.5">
      <c r="B27" s="402"/>
      <c r="C27" s="409"/>
    </row>
    <row r="28" spans="2:12" x14ac:dyDescent="0.5">
      <c r="B28" s="402"/>
      <c r="C28" s="501" t="b">
        <v>0</v>
      </c>
      <c r="D28" s="401" t="s">
        <v>475</v>
      </c>
    </row>
    <row r="29" spans="2:12" x14ac:dyDescent="0.5">
      <c r="B29" s="402"/>
      <c r="C29" s="409"/>
    </row>
    <row r="30" spans="2:12" x14ac:dyDescent="0.5">
      <c r="B30" s="403"/>
      <c r="C30" s="500" t="b">
        <v>0</v>
      </c>
      <c r="D30" s="254" t="s">
        <v>319</v>
      </c>
      <c r="F30" s="254"/>
      <c r="G30" s="254"/>
      <c r="H30" s="254"/>
      <c r="I30" s="254"/>
      <c r="J30" s="254"/>
      <c r="K30" s="254"/>
      <c r="L30" s="254"/>
    </row>
    <row r="31" spans="2:12" x14ac:dyDescent="0.5">
      <c r="B31" s="402"/>
      <c r="C31" s="409"/>
    </row>
    <row r="32" spans="2:12" x14ac:dyDescent="0.5">
      <c r="B32" s="403"/>
      <c r="C32" s="500" t="b">
        <v>0</v>
      </c>
      <c r="D32" s="254" t="s">
        <v>320</v>
      </c>
      <c r="F32" s="254"/>
      <c r="G32" s="254"/>
      <c r="H32" s="254"/>
      <c r="I32" s="254"/>
      <c r="J32" s="254"/>
      <c r="K32" s="254"/>
      <c r="L32" s="254"/>
    </row>
    <row r="33" spans="2:12" x14ac:dyDescent="0.5">
      <c r="B33" s="402"/>
      <c r="C33" s="409"/>
    </row>
    <row r="34" spans="2:12" x14ac:dyDescent="0.5">
      <c r="B34" s="403"/>
      <c r="C34" s="500" t="b">
        <v>0</v>
      </c>
      <c r="D34" s="254" t="s">
        <v>321</v>
      </c>
      <c r="F34" s="254"/>
      <c r="G34" s="254"/>
      <c r="H34" s="254"/>
      <c r="I34" s="254"/>
      <c r="J34" s="254"/>
      <c r="K34" s="254"/>
      <c r="L34" s="254"/>
    </row>
    <row r="35" spans="2:12" x14ac:dyDescent="0.5">
      <c r="B35" s="402"/>
      <c r="C35" s="409"/>
    </row>
    <row r="36" spans="2:12" x14ac:dyDescent="0.5">
      <c r="B36" s="403"/>
      <c r="C36" s="500" t="b">
        <v>0</v>
      </c>
      <c r="D36" s="254" t="s">
        <v>322</v>
      </c>
      <c r="F36" s="254"/>
      <c r="G36" s="254"/>
      <c r="H36" s="254"/>
      <c r="I36" s="254"/>
      <c r="J36" s="254"/>
      <c r="K36" s="254"/>
      <c r="L36" s="254"/>
    </row>
    <row r="37" spans="2:12" x14ac:dyDescent="0.5">
      <c r="B37" s="402"/>
      <c r="C37" s="409"/>
    </row>
    <row r="38" spans="2:12" x14ac:dyDescent="0.5">
      <c r="B38" s="403"/>
      <c r="C38" s="500" t="b">
        <v>0</v>
      </c>
      <c r="D38" s="254" t="s">
        <v>329</v>
      </c>
      <c r="F38" s="254"/>
      <c r="G38" s="254"/>
      <c r="H38" s="254"/>
      <c r="I38" s="254"/>
      <c r="J38" s="254"/>
      <c r="K38" s="254"/>
      <c r="L38" s="254"/>
    </row>
    <row r="39" spans="2:12" x14ac:dyDescent="0.5">
      <c r="B39" s="402"/>
      <c r="C39" s="409"/>
    </row>
    <row r="40" spans="2:12" x14ac:dyDescent="0.5">
      <c r="B40" s="403"/>
      <c r="C40" s="500" t="b">
        <v>0</v>
      </c>
      <c r="D40" s="254" t="s">
        <v>330</v>
      </c>
      <c r="F40" s="254"/>
      <c r="G40" s="673"/>
      <c r="H40" s="674"/>
      <c r="I40" s="674"/>
      <c r="J40" s="674"/>
      <c r="K40" s="674"/>
      <c r="L40" s="675"/>
    </row>
    <row r="41" spans="2:12" x14ac:dyDescent="0.5">
      <c r="B41" s="402"/>
      <c r="C41" s="409"/>
    </row>
    <row r="42" spans="2:12" x14ac:dyDescent="0.5">
      <c r="B42" s="403"/>
      <c r="C42" s="500" t="b">
        <v>0</v>
      </c>
      <c r="D42" s="254" t="s">
        <v>323</v>
      </c>
      <c r="F42" s="254"/>
      <c r="G42" s="254"/>
      <c r="H42" s="254"/>
      <c r="I42" s="254"/>
      <c r="J42" s="254"/>
      <c r="K42" s="254"/>
      <c r="L42" s="254"/>
    </row>
    <row r="43" spans="2:12" x14ac:dyDescent="0.5">
      <c r="B43" s="402"/>
      <c r="C43" s="409"/>
    </row>
    <row r="44" spans="2:12" x14ac:dyDescent="0.5">
      <c r="B44" s="402"/>
      <c r="C44" s="409"/>
    </row>
    <row r="45" spans="2:12" x14ac:dyDescent="0.5">
      <c r="B45" s="404">
        <f>B23+1</f>
        <v>24</v>
      </c>
      <c r="C45" s="253" t="s">
        <v>335</v>
      </c>
      <c r="D45" s="253"/>
      <c r="E45" s="254"/>
      <c r="F45" s="254"/>
      <c r="G45" s="254"/>
      <c r="H45" s="254"/>
      <c r="I45" s="254"/>
      <c r="J45" s="254"/>
      <c r="K45" s="254"/>
      <c r="L45" s="254"/>
    </row>
    <row r="46" spans="2:12" x14ac:dyDescent="0.5">
      <c r="B46" s="403"/>
      <c r="C46" s="265" t="s">
        <v>317</v>
      </c>
      <c r="D46" s="253"/>
      <c r="E46" s="254"/>
      <c r="F46" s="254"/>
      <c r="G46" s="254"/>
      <c r="H46" s="254"/>
      <c r="I46" s="254"/>
      <c r="J46" s="254"/>
      <c r="K46" s="254"/>
      <c r="L46" s="254"/>
    </row>
    <row r="47" spans="2:12" x14ac:dyDescent="0.5">
      <c r="B47" s="402"/>
    </row>
    <row r="48" spans="2:12" x14ac:dyDescent="0.5">
      <c r="B48" s="403"/>
      <c r="C48" s="500" t="b">
        <v>0</v>
      </c>
      <c r="D48" s="254" t="s">
        <v>318</v>
      </c>
      <c r="F48" s="254"/>
      <c r="G48" s="254"/>
      <c r="H48" s="254"/>
      <c r="I48" s="254"/>
      <c r="J48" s="254"/>
      <c r="K48" s="254"/>
      <c r="L48" s="254"/>
    </row>
    <row r="49" spans="2:12" x14ac:dyDescent="0.5">
      <c r="B49" s="402"/>
      <c r="C49" s="409"/>
    </row>
    <row r="50" spans="2:12" x14ac:dyDescent="0.5">
      <c r="B50" s="402"/>
      <c r="C50" s="501" t="b">
        <v>0</v>
      </c>
      <c r="D50" s="401" t="s">
        <v>475</v>
      </c>
    </row>
    <row r="51" spans="2:12" x14ac:dyDescent="0.5">
      <c r="B51" s="402"/>
      <c r="C51" s="409"/>
    </row>
    <row r="52" spans="2:12" x14ac:dyDescent="0.5">
      <c r="B52" s="403"/>
      <c r="C52" s="500" t="b">
        <v>0</v>
      </c>
      <c r="D52" s="254" t="s">
        <v>319</v>
      </c>
      <c r="F52" s="254"/>
      <c r="G52" s="254"/>
      <c r="H52" s="254"/>
      <c r="I52" s="254"/>
      <c r="J52" s="254"/>
      <c r="K52" s="254"/>
      <c r="L52" s="254"/>
    </row>
    <row r="53" spans="2:12" x14ac:dyDescent="0.5">
      <c r="B53" s="402"/>
      <c r="C53" s="409"/>
    </row>
    <row r="54" spans="2:12" x14ac:dyDescent="0.5">
      <c r="B54" s="403"/>
      <c r="C54" s="500" t="b">
        <v>0</v>
      </c>
      <c r="D54" s="254" t="s">
        <v>320</v>
      </c>
      <c r="F54" s="254"/>
      <c r="G54" s="254"/>
      <c r="H54" s="254"/>
      <c r="I54" s="254"/>
      <c r="J54" s="254"/>
      <c r="K54" s="254"/>
      <c r="L54" s="254"/>
    </row>
    <row r="55" spans="2:12" x14ac:dyDescent="0.5">
      <c r="C55" s="409"/>
    </row>
    <row r="56" spans="2:12" x14ac:dyDescent="0.5">
      <c r="B56" s="248"/>
      <c r="C56" s="500" t="b">
        <v>0</v>
      </c>
      <c r="D56" s="254" t="s">
        <v>321</v>
      </c>
      <c r="F56" s="254"/>
      <c r="G56" s="254"/>
      <c r="H56" s="254"/>
      <c r="I56" s="254"/>
      <c r="J56" s="254"/>
      <c r="K56" s="254"/>
      <c r="L56" s="254"/>
    </row>
    <row r="57" spans="2:12" x14ac:dyDescent="0.5">
      <c r="C57" s="409"/>
    </row>
    <row r="58" spans="2:12" x14ac:dyDescent="0.5">
      <c r="B58" s="248"/>
      <c r="C58" s="500" t="b">
        <v>0</v>
      </c>
      <c r="D58" s="254" t="s">
        <v>322</v>
      </c>
      <c r="F58" s="254"/>
      <c r="G58" s="254"/>
      <c r="H58" s="254"/>
      <c r="I58" s="254"/>
      <c r="J58" s="254"/>
      <c r="K58" s="254"/>
      <c r="L58" s="254"/>
    </row>
    <row r="59" spans="2:12" x14ac:dyDescent="0.5">
      <c r="C59" s="409"/>
    </row>
    <row r="60" spans="2:12" x14ac:dyDescent="0.5">
      <c r="B60" s="248"/>
      <c r="C60" s="500" t="b">
        <v>0</v>
      </c>
      <c r="D60" s="254" t="s">
        <v>329</v>
      </c>
      <c r="F60" s="254"/>
      <c r="G60" s="254"/>
      <c r="H60" s="254"/>
      <c r="I60" s="254"/>
      <c r="J60" s="254"/>
      <c r="K60" s="254"/>
      <c r="L60" s="254"/>
    </row>
    <row r="61" spans="2:12" x14ac:dyDescent="0.5">
      <c r="C61" s="409"/>
    </row>
    <row r="62" spans="2:12" x14ac:dyDescent="0.5">
      <c r="B62" s="248"/>
      <c r="C62" s="500" t="b">
        <v>0</v>
      </c>
      <c r="D62" s="254" t="s">
        <v>330</v>
      </c>
      <c r="F62" s="254"/>
      <c r="G62" s="673"/>
      <c r="H62" s="674"/>
      <c r="I62" s="674"/>
      <c r="J62" s="674"/>
      <c r="K62" s="674"/>
      <c r="L62" s="675"/>
    </row>
    <row r="63" spans="2:12" x14ac:dyDescent="0.5">
      <c r="C63" s="409"/>
    </row>
    <row r="64" spans="2:12" x14ac:dyDescent="0.5">
      <c r="B64" s="248"/>
      <c r="C64" s="500" t="b">
        <v>0</v>
      </c>
      <c r="D64" s="254" t="s">
        <v>323</v>
      </c>
      <c r="F64" s="254"/>
      <c r="G64" s="254"/>
      <c r="H64" s="254"/>
      <c r="I64" s="254"/>
      <c r="J64" s="254"/>
      <c r="K64" s="254"/>
      <c r="L64" s="254"/>
    </row>
    <row r="65" spans="2:12" x14ac:dyDescent="0.5">
      <c r="C65" s="409"/>
    </row>
    <row r="67" spans="2:12" x14ac:dyDescent="0.5">
      <c r="B67" s="252">
        <f>B45+1</f>
        <v>25</v>
      </c>
      <c r="C67" s="253" t="s">
        <v>324</v>
      </c>
      <c r="D67" s="253"/>
      <c r="E67" s="254"/>
      <c r="F67" s="254"/>
      <c r="G67" s="254"/>
      <c r="H67" s="254"/>
      <c r="I67" s="254"/>
      <c r="J67" s="254"/>
      <c r="K67" s="254"/>
      <c r="L67" s="254"/>
    </row>
    <row r="68" spans="2:12" x14ac:dyDescent="0.5">
      <c r="B68" s="248"/>
      <c r="C68" s="253" t="s">
        <v>338</v>
      </c>
      <c r="D68" s="253"/>
      <c r="E68" s="254"/>
      <c r="F68" s="254"/>
      <c r="G68" s="254"/>
      <c r="H68" s="254"/>
      <c r="I68" s="254"/>
      <c r="J68" s="254"/>
      <c r="K68" s="254"/>
      <c r="L68" s="254"/>
    </row>
    <row r="70" spans="2:12" ht="12.75" customHeight="1" x14ac:dyDescent="0.5">
      <c r="C70" s="664"/>
      <c r="D70" s="665"/>
      <c r="E70" s="665"/>
      <c r="F70" s="665"/>
      <c r="G70" s="665"/>
      <c r="H70" s="665"/>
      <c r="I70" s="665"/>
      <c r="J70" s="665"/>
      <c r="K70" s="665"/>
      <c r="L70" s="666"/>
    </row>
    <row r="71" spans="2:12" ht="12.75" customHeight="1" x14ac:dyDescent="0.5">
      <c r="C71" s="667"/>
      <c r="D71" s="668"/>
      <c r="E71" s="668"/>
      <c r="F71" s="668"/>
      <c r="G71" s="668"/>
      <c r="H71" s="668"/>
      <c r="I71" s="668"/>
      <c r="J71" s="668"/>
      <c r="K71" s="668"/>
      <c r="L71" s="669"/>
    </row>
    <row r="72" spans="2:12" ht="12.75" customHeight="1" x14ac:dyDescent="0.5">
      <c r="C72" s="667"/>
      <c r="D72" s="668"/>
      <c r="E72" s="668"/>
      <c r="F72" s="668"/>
      <c r="G72" s="668"/>
      <c r="H72" s="668"/>
      <c r="I72" s="668"/>
      <c r="J72" s="668"/>
      <c r="K72" s="668"/>
      <c r="L72" s="669"/>
    </row>
    <row r="73" spans="2:12" ht="12.75" customHeight="1" x14ac:dyDescent="0.5">
      <c r="C73" s="667"/>
      <c r="D73" s="668"/>
      <c r="E73" s="668"/>
      <c r="F73" s="668"/>
      <c r="G73" s="668"/>
      <c r="H73" s="668"/>
      <c r="I73" s="668"/>
      <c r="J73" s="668"/>
      <c r="K73" s="668"/>
      <c r="L73" s="669"/>
    </row>
    <row r="74" spans="2:12" x14ac:dyDescent="0.5">
      <c r="C74" s="667"/>
      <c r="D74" s="668"/>
      <c r="E74" s="668"/>
      <c r="F74" s="668"/>
      <c r="G74" s="668"/>
      <c r="H74" s="668"/>
      <c r="I74" s="668"/>
      <c r="J74" s="668"/>
      <c r="K74" s="668"/>
      <c r="L74" s="669"/>
    </row>
    <row r="75" spans="2:12" x14ac:dyDescent="0.5">
      <c r="C75" s="670"/>
      <c r="D75" s="671"/>
      <c r="E75" s="671"/>
      <c r="F75" s="671"/>
      <c r="G75" s="671"/>
      <c r="H75" s="671"/>
      <c r="I75" s="671"/>
      <c r="J75" s="671"/>
      <c r="K75" s="671"/>
      <c r="L75" s="672"/>
    </row>
    <row r="77" spans="2:12" x14ac:dyDescent="0.5">
      <c r="B77" s="252">
        <f>B67+1</f>
        <v>26</v>
      </c>
      <c r="C77" s="253" t="s">
        <v>331</v>
      </c>
      <c r="D77" s="253"/>
      <c r="E77" s="254"/>
      <c r="F77" s="254"/>
      <c r="G77" s="254"/>
      <c r="H77" s="254"/>
      <c r="I77" s="254"/>
      <c r="J77" s="254"/>
      <c r="K77" s="254"/>
      <c r="L77" s="254"/>
    </row>
    <row r="78" spans="2:12" x14ac:dyDescent="0.5">
      <c r="B78" s="248"/>
      <c r="C78" s="253" t="s">
        <v>325</v>
      </c>
      <c r="D78" s="253"/>
      <c r="E78" s="254"/>
      <c r="F78" s="254"/>
      <c r="G78" s="254"/>
      <c r="H78" s="254"/>
      <c r="I78" s="254"/>
      <c r="J78" s="254"/>
      <c r="K78" s="254"/>
      <c r="L78" s="254"/>
    </row>
    <row r="79" spans="2:12" x14ac:dyDescent="0.5">
      <c r="B79" s="248"/>
      <c r="C79" s="253" t="s">
        <v>339</v>
      </c>
      <c r="D79" s="253"/>
      <c r="E79" s="254"/>
      <c r="F79" s="254"/>
      <c r="G79" s="254"/>
      <c r="H79" s="254"/>
      <c r="I79" s="254"/>
      <c r="J79" s="254"/>
      <c r="K79" s="254"/>
      <c r="L79" s="254"/>
    </row>
    <row r="81" spans="2:12" ht="12.75" customHeight="1" x14ac:dyDescent="0.5">
      <c r="C81" s="664"/>
      <c r="D81" s="665"/>
      <c r="E81" s="665"/>
      <c r="F81" s="665"/>
      <c r="G81" s="665"/>
      <c r="H81" s="665"/>
      <c r="I81" s="665"/>
      <c r="J81" s="665"/>
      <c r="K81" s="665"/>
      <c r="L81" s="666"/>
    </row>
    <row r="82" spans="2:12" ht="12.75" customHeight="1" x14ac:dyDescent="0.5">
      <c r="C82" s="667"/>
      <c r="D82" s="668"/>
      <c r="E82" s="668"/>
      <c r="F82" s="668"/>
      <c r="G82" s="668"/>
      <c r="H82" s="668"/>
      <c r="I82" s="668"/>
      <c r="J82" s="668"/>
      <c r="K82" s="668"/>
      <c r="L82" s="669"/>
    </row>
    <row r="83" spans="2:12" ht="12.75" customHeight="1" x14ac:dyDescent="0.5">
      <c r="C83" s="667"/>
      <c r="D83" s="668"/>
      <c r="E83" s="668"/>
      <c r="F83" s="668"/>
      <c r="G83" s="668"/>
      <c r="H83" s="668"/>
      <c r="I83" s="668"/>
      <c r="J83" s="668"/>
      <c r="K83" s="668"/>
      <c r="L83" s="669"/>
    </row>
    <row r="84" spans="2:12" ht="12.75" customHeight="1" x14ac:dyDescent="0.5">
      <c r="C84" s="667"/>
      <c r="D84" s="668"/>
      <c r="E84" s="668"/>
      <c r="F84" s="668"/>
      <c r="G84" s="668"/>
      <c r="H84" s="668"/>
      <c r="I84" s="668"/>
      <c r="J84" s="668"/>
      <c r="K84" s="668"/>
      <c r="L84" s="669"/>
    </row>
    <row r="85" spans="2:12" x14ac:dyDescent="0.5">
      <c r="C85" s="667"/>
      <c r="D85" s="668"/>
      <c r="E85" s="668"/>
      <c r="F85" s="668"/>
      <c r="G85" s="668"/>
      <c r="H85" s="668"/>
      <c r="I85" s="668"/>
      <c r="J85" s="668"/>
      <c r="K85" s="668"/>
      <c r="L85" s="669"/>
    </row>
    <row r="86" spans="2:12" x14ac:dyDescent="0.5">
      <c r="C86" s="670"/>
      <c r="D86" s="671"/>
      <c r="E86" s="671"/>
      <c r="F86" s="671"/>
      <c r="G86" s="671"/>
      <c r="H86" s="671"/>
      <c r="I86" s="671"/>
      <c r="J86" s="671"/>
      <c r="K86" s="671"/>
      <c r="L86" s="672"/>
    </row>
    <row r="88" spans="2:12" x14ac:dyDescent="0.5">
      <c r="B88" s="252">
        <f>B77+1</f>
        <v>27</v>
      </c>
      <c r="C88" s="253" t="s">
        <v>464</v>
      </c>
      <c r="D88" s="253"/>
      <c r="E88" s="254"/>
      <c r="F88" s="254"/>
      <c r="G88" s="254"/>
      <c r="H88" s="254"/>
      <c r="I88" s="254"/>
      <c r="J88" s="254"/>
      <c r="K88" s="254"/>
      <c r="L88" s="254"/>
    </row>
    <row r="90" spans="2:12" x14ac:dyDescent="0.5">
      <c r="C90" s="664"/>
      <c r="D90" s="665"/>
      <c r="E90" s="665"/>
      <c r="F90" s="665"/>
      <c r="G90" s="665"/>
      <c r="H90" s="665"/>
      <c r="I90" s="665"/>
      <c r="J90" s="665"/>
      <c r="K90" s="665"/>
      <c r="L90" s="666"/>
    </row>
    <row r="91" spans="2:12" x14ac:dyDescent="0.5">
      <c r="C91" s="667"/>
      <c r="D91" s="668"/>
      <c r="E91" s="668"/>
      <c r="F91" s="668"/>
      <c r="G91" s="668"/>
      <c r="H91" s="668"/>
      <c r="I91" s="668"/>
      <c r="J91" s="668"/>
      <c r="K91" s="668"/>
      <c r="L91" s="669"/>
    </row>
    <row r="92" spans="2:12" x14ac:dyDescent="0.5">
      <c r="C92" s="667"/>
      <c r="D92" s="668"/>
      <c r="E92" s="668"/>
      <c r="F92" s="668"/>
      <c r="G92" s="668"/>
      <c r="H92" s="668"/>
      <c r="I92" s="668"/>
      <c r="J92" s="668"/>
      <c r="K92" s="668"/>
      <c r="L92" s="669"/>
    </row>
    <row r="93" spans="2:12" x14ac:dyDescent="0.5">
      <c r="C93" s="667"/>
      <c r="D93" s="668"/>
      <c r="E93" s="668"/>
      <c r="F93" s="668"/>
      <c r="G93" s="668"/>
      <c r="H93" s="668"/>
      <c r="I93" s="668"/>
      <c r="J93" s="668"/>
      <c r="K93" s="668"/>
      <c r="L93" s="669"/>
    </row>
    <row r="94" spans="2:12" x14ac:dyDescent="0.5">
      <c r="C94" s="667"/>
      <c r="D94" s="668"/>
      <c r="E94" s="668"/>
      <c r="F94" s="668"/>
      <c r="G94" s="668"/>
      <c r="H94" s="668"/>
      <c r="I94" s="668"/>
      <c r="J94" s="668"/>
      <c r="K94" s="668"/>
      <c r="L94" s="669"/>
    </row>
    <row r="95" spans="2:12" x14ac:dyDescent="0.5">
      <c r="C95" s="670"/>
      <c r="D95" s="671"/>
      <c r="E95" s="671"/>
      <c r="F95" s="671"/>
      <c r="G95" s="671"/>
      <c r="H95" s="671"/>
      <c r="I95" s="671"/>
      <c r="J95" s="671"/>
      <c r="K95" s="671"/>
      <c r="L95" s="672"/>
    </row>
  </sheetData>
  <sheetProtection algorithmName="SHA-512" hashValue="658xWjfjFCVXOeXB3y0aAj2K9ENusqyIR513+C2GS+mFnETZNI46Fbjnr/AjKwKTZPBAlvgiHGbMbe+XwUWKLA==" saltValue="ppeI4KdZvdz6ZIt8dVI5lQ==" spinCount="100000" sheet="1" scenarios="1" selectLockedCells="1"/>
  <mergeCells count="8">
    <mergeCell ref="C90:L95"/>
    <mergeCell ref="C81:L86"/>
    <mergeCell ref="C2:L2"/>
    <mergeCell ref="C11:L14"/>
    <mergeCell ref="C18:L21"/>
    <mergeCell ref="G40:L40"/>
    <mergeCell ref="G62:L62"/>
    <mergeCell ref="C70:L75"/>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38100</xdr:colOff>
                    <xdr:row>5</xdr:row>
                    <xdr:rowOff>161925</xdr:rowOff>
                  </from>
                  <to>
                    <xdr:col>2</xdr:col>
                    <xdr:colOff>523875</xdr:colOff>
                    <xdr:row>7</xdr:row>
                    <xdr:rowOff>47625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38100</xdr:colOff>
                    <xdr:row>7</xdr:row>
                    <xdr:rowOff>161925</xdr:rowOff>
                  </from>
                  <to>
                    <xdr:col>2</xdr:col>
                    <xdr:colOff>523875</xdr:colOff>
                    <xdr:row>9</xdr:row>
                    <xdr:rowOff>47625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38100</xdr:colOff>
                    <xdr:row>15</xdr:row>
                    <xdr:rowOff>0</xdr:rowOff>
                  </from>
                  <to>
                    <xdr:col>2</xdr:col>
                    <xdr:colOff>523875</xdr:colOff>
                    <xdr:row>16</xdr:row>
                    <xdr:rowOff>85725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38100</xdr:colOff>
                    <xdr:row>24</xdr:row>
                    <xdr:rowOff>161925</xdr:rowOff>
                  </from>
                  <to>
                    <xdr:col>2</xdr:col>
                    <xdr:colOff>523875</xdr:colOff>
                    <xdr:row>26</xdr:row>
                    <xdr:rowOff>47625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38100</xdr:colOff>
                    <xdr:row>26</xdr:row>
                    <xdr:rowOff>161925</xdr:rowOff>
                  </from>
                  <to>
                    <xdr:col>2</xdr:col>
                    <xdr:colOff>523875</xdr:colOff>
                    <xdr:row>28</xdr:row>
                    <xdr:rowOff>47625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38100</xdr:colOff>
                    <xdr:row>30</xdr:row>
                    <xdr:rowOff>161925</xdr:rowOff>
                  </from>
                  <to>
                    <xdr:col>2</xdr:col>
                    <xdr:colOff>523875</xdr:colOff>
                    <xdr:row>32</xdr:row>
                    <xdr:rowOff>47625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38100</xdr:colOff>
                    <xdr:row>32</xdr:row>
                    <xdr:rowOff>161925</xdr:rowOff>
                  </from>
                  <to>
                    <xdr:col>2</xdr:col>
                    <xdr:colOff>523875</xdr:colOff>
                    <xdr:row>34</xdr:row>
                    <xdr:rowOff>47625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2</xdr:col>
                    <xdr:colOff>38100</xdr:colOff>
                    <xdr:row>34</xdr:row>
                    <xdr:rowOff>161925</xdr:rowOff>
                  </from>
                  <to>
                    <xdr:col>2</xdr:col>
                    <xdr:colOff>523875</xdr:colOff>
                    <xdr:row>36</xdr:row>
                    <xdr:rowOff>47625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xdr:col>
                    <xdr:colOff>38100</xdr:colOff>
                    <xdr:row>36</xdr:row>
                    <xdr:rowOff>161925</xdr:rowOff>
                  </from>
                  <to>
                    <xdr:col>2</xdr:col>
                    <xdr:colOff>523875</xdr:colOff>
                    <xdr:row>38</xdr:row>
                    <xdr:rowOff>47625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xdr:col>
                    <xdr:colOff>38100</xdr:colOff>
                    <xdr:row>38</xdr:row>
                    <xdr:rowOff>161925</xdr:rowOff>
                  </from>
                  <to>
                    <xdr:col>2</xdr:col>
                    <xdr:colOff>523875</xdr:colOff>
                    <xdr:row>40</xdr:row>
                    <xdr:rowOff>47625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xdr:col>
                    <xdr:colOff>38100</xdr:colOff>
                    <xdr:row>40</xdr:row>
                    <xdr:rowOff>161925</xdr:rowOff>
                  </from>
                  <to>
                    <xdr:col>2</xdr:col>
                    <xdr:colOff>523875</xdr:colOff>
                    <xdr:row>42</xdr:row>
                    <xdr:rowOff>47625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xdr:col>
                    <xdr:colOff>38100</xdr:colOff>
                    <xdr:row>46</xdr:row>
                    <xdr:rowOff>161925</xdr:rowOff>
                  </from>
                  <to>
                    <xdr:col>2</xdr:col>
                    <xdr:colOff>523875</xdr:colOff>
                    <xdr:row>48</xdr:row>
                    <xdr:rowOff>47625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2</xdr:col>
                    <xdr:colOff>38100</xdr:colOff>
                    <xdr:row>48</xdr:row>
                    <xdr:rowOff>161925</xdr:rowOff>
                  </from>
                  <to>
                    <xdr:col>2</xdr:col>
                    <xdr:colOff>523875</xdr:colOff>
                    <xdr:row>50</xdr:row>
                    <xdr:rowOff>47625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2</xdr:col>
                    <xdr:colOff>38100</xdr:colOff>
                    <xdr:row>52</xdr:row>
                    <xdr:rowOff>161925</xdr:rowOff>
                  </from>
                  <to>
                    <xdr:col>2</xdr:col>
                    <xdr:colOff>523875</xdr:colOff>
                    <xdr:row>54</xdr:row>
                    <xdr:rowOff>47625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2</xdr:col>
                    <xdr:colOff>38100</xdr:colOff>
                    <xdr:row>54</xdr:row>
                    <xdr:rowOff>161925</xdr:rowOff>
                  </from>
                  <to>
                    <xdr:col>2</xdr:col>
                    <xdr:colOff>523875</xdr:colOff>
                    <xdr:row>56</xdr:row>
                    <xdr:rowOff>47625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2</xdr:col>
                    <xdr:colOff>38100</xdr:colOff>
                    <xdr:row>56</xdr:row>
                    <xdr:rowOff>161925</xdr:rowOff>
                  </from>
                  <to>
                    <xdr:col>2</xdr:col>
                    <xdr:colOff>523875</xdr:colOff>
                    <xdr:row>58</xdr:row>
                    <xdr:rowOff>47625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xdr:col>
                    <xdr:colOff>38100</xdr:colOff>
                    <xdr:row>58</xdr:row>
                    <xdr:rowOff>161925</xdr:rowOff>
                  </from>
                  <to>
                    <xdr:col>2</xdr:col>
                    <xdr:colOff>523875</xdr:colOff>
                    <xdr:row>60</xdr:row>
                    <xdr:rowOff>47625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38100</xdr:colOff>
                    <xdr:row>60</xdr:row>
                    <xdr:rowOff>161925</xdr:rowOff>
                  </from>
                  <to>
                    <xdr:col>2</xdr:col>
                    <xdr:colOff>523875</xdr:colOff>
                    <xdr:row>62</xdr:row>
                    <xdr:rowOff>47625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xdr:col>
                    <xdr:colOff>38100</xdr:colOff>
                    <xdr:row>62</xdr:row>
                    <xdr:rowOff>161925</xdr:rowOff>
                  </from>
                  <to>
                    <xdr:col>2</xdr:col>
                    <xdr:colOff>523875</xdr:colOff>
                    <xdr:row>64</xdr:row>
                    <xdr:rowOff>47625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xdr:col>
                    <xdr:colOff>38100</xdr:colOff>
                    <xdr:row>50</xdr:row>
                    <xdr:rowOff>161925</xdr:rowOff>
                  </from>
                  <to>
                    <xdr:col>2</xdr:col>
                    <xdr:colOff>523875</xdr:colOff>
                    <xdr:row>52</xdr:row>
                    <xdr:rowOff>47625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2</xdr:col>
                    <xdr:colOff>38100</xdr:colOff>
                    <xdr:row>28</xdr:row>
                    <xdr:rowOff>161925</xdr:rowOff>
                  </from>
                  <to>
                    <xdr:col>2</xdr:col>
                    <xdr:colOff>523875</xdr:colOff>
                    <xdr:row>30</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BED24-F3B0-BB47-87FA-7E40D08C0A77}">
  <sheetPr>
    <tabColor rgb="FF00B0F0"/>
  </sheetPr>
  <dimension ref="A1:AH97"/>
  <sheetViews>
    <sheetView zoomScale="80" zoomScaleNormal="80" workbookViewId="0">
      <pane xSplit="3" ySplit="5" topLeftCell="D6" activePane="bottomRight" state="frozen"/>
      <selection pane="topRight" activeCell="E1" sqref="E1"/>
      <selection pane="bottomLeft" activeCell="A6" sqref="A6"/>
      <selection pane="bottomRight" activeCell="Y9" sqref="Y9"/>
    </sheetView>
  </sheetViews>
  <sheetFormatPr defaultColWidth="8.3984375" defaultRowHeight="14.25" outlineLevelRow="1" x14ac:dyDescent="0.45"/>
  <cols>
    <col min="1" max="1" width="2" style="172" customWidth="1"/>
    <col min="2" max="2" width="43" style="6" customWidth="1"/>
    <col min="3" max="3" width="28.1328125" style="6" customWidth="1"/>
    <col min="4" max="4" width="2" style="172" customWidth="1"/>
    <col min="5" max="5" width="12.86328125" style="228" customWidth="1"/>
    <col min="6" max="6" width="10.86328125" style="228" customWidth="1"/>
    <col min="7" max="7" width="1.265625" style="228" customWidth="1"/>
    <col min="8" max="19" width="12.73046875" style="213" customWidth="1"/>
    <col min="20" max="20" width="15.1328125" style="213" customWidth="1"/>
    <col min="21" max="21" width="2.1328125" style="172" customWidth="1"/>
    <col min="22" max="22" width="9.86328125" style="228" customWidth="1"/>
    <col min="23" max="23" width="2.1328125" style="172" customWidth="1"/>
    <col min="24" max="24" width="18.86328125" style="172" customWidth="1"/>
    <col min="25" max="25" width="19.1328125" style="172" customWidth="1"/>
    <col min="26" max="26" width="2" style="172" customWidth="1"/>
    <col min="27" max="27" width="58" style="60" bestFit="1" customWidth="1"/>
    <col min="28" max="28" width="2.265625" style="177" customWidth="1"/>
    <col min="29" max="29" width="12.73046875" style="177" bestFit="1" customWidth="1"/>
    <col min="30" max="30" width="12.1328125" style="177" customWidth="1"/>
    <col min="31" max="16384" width="8.3984375" style="177"/>
  </cols>
  <sheetData>
    <row r="1" spans="1:34" ht="21" x14ac:dyDescent="0.65">
      <c r="B1" s="684" t="s">
        <v>2991</v>
      </c>
      <c r="C1" s="685"/>
      <c r="D1" s="685"/>
      <c r="E1" s="685"/>
      <c r="F1" s="685"/>
      <c r="G1" s="685"/>
      <c r="H1" s="685"/>
      <c r="I1" s="685"/>
      <c r="J1" s="685"/>
      <c r="K1" s="685"/>
      <c r="L1" s="685"/>
      <c r="M1" s="685"/>
      <c r="N1" s="685"/>
      <c r="O1" s="685"/>
      <c r="P1" s="685"/>
      <c r="Q1" s="685"/>
      <c r="R1" s="685"/>
      <c r="S1" s="685"/>
      <c r="T1" s="685"/>
      <c r="U1" s="685"/>
      <c r="V1" s="685"/>
      <c r="W1" s="685"/>
      <c r="X1" s="685"/>
      <c r="Y1" s="685"/>
      <c r="Z1" s="685"/>
      <c r="AA1" s="686"/>
      <c r="AD1" s="603">
        <f>'3 ROMP Std Hours'!E59*(1-'3 ROMP Std Hours'!L38)</f>
        <v>0</v>
      </c>
      <c r="AE1" s="174"/>
      <c r="AF1" s="174"/>
      <c r="AG1" s="174"/>
    </row>
    <row r="2" spans="1:34" ht="3.75" customHeight="1" x14ac:dyDescent="0.65">
      <c r="B2" s="7"/>
      <c r="AE2" s="188"/>
    </row>
    <row r="3" spans="1:34" s="189" customFormat="1" ht="9" customHeight="1" x14ac:dyDescent="0.45">
      <c r="A3" s="187"/>
      <c r="B3" s="163"/>
      <c r="C3" s="163"/>
      <c r="D3" s="173"/>
      <c r="E3" s="229"/>
      <c r="F3" s="229"/>
      <c r="G3" s="229"/>
      <c r="H3" s="214"/>
      <c r="I3" s="214"/>
      <c r="J3" s="214"/>
      <c r="K3" s="214"/>
      <c r="L3" s="214"/>
      <c r="M3" s="214"/>
      <c r="N3" s="214"/>
      <c r="O3" s="214"/>
      <c r="P3" s="214"/>
      <c r="Q3" s="214"/>
      <c r="R3" s="214"/>
      <c r="S3" s="214"/>
      <c r="T3" s="214"/>
      <c r="U3" s="173"/>
      <c r="V3" s="229"/>
      <c r="W3" s="173"/>
      <c r="X3" s="173"/>
      <c r="Y3" s="173"/>
      <c r="Z3" s="173"/>
      <c r="AA3" s="3"/>
    </row>
    <row r="4" spans="1:34" s="191" customFormat="1" ht="21.95" customHeight="1" x14ac:dyDescent="0.55000000000000004">
      <c r="A4" s="179"/>
      <c r="B4" s="301" t="s">
        <v>466</v>
      </c>
      <c r="C4" s="302"/>
      <c r="D4" s="236"/>
      <c r="E4" s="706" t="s">
        <v>465</v>
      </c>
      <c r="F4" s="706"/>
      <c r="G4" s="232"/>
      <c r="H4" s="706" t="s">
        <v>2990</v>
      </c>
      <c r="I4" s="706"/>
      <c r="J4" s="706"/>
      <c r="K4" s="706"/>
      <c r="L4" s="706"/>
      <c r="M4" s="706"/>
      <c r="N4" s="706"/>
      <c r="O4" s="706"/>
      <c r="P4" s="706"/>
      <c r="Q4" s="706"/>
      <c r="R4" s="706"/>
      <c r="S4" s="706"/>
      <c r="T4" s="706"/>
      <c r="U4" s="706"/>
      <c r="V4" s="706"/>
      <c r="W4" s="307"/>
      <c r="X4" s="301" t="s">
        <v>419</v>
      </c>
      <c r="Y4" s="301"/>
      <c r="Z4" s="301"/>
      <c r="AA4" s="301"/>
    </row>
    <row r="5" spans="1:34" ht="14.65" thickBot="1" x14ac:dyDescent="0.5">
      <c r="B5" s="205"/>
      <c r="C5" s="206"/>
      <c r="D5" s="206"/>
      <c r="E5" s="215"/>
      <c r="F5" s="215"/>
      <c r="G5" s="215"/>
      <c r="H5" s="215"/>
      <c r="I5" s="215"/>
      <c r="J5" s="215"/>
      <c r="K5" s="215"/>
      <c r="L5" s="215"/>
      <c r="M5" s="215"/>
      <c r="N5" s="215"/>
      <c r="O5" s="215"/>
      <c r="P5" s="215"/>
      <c r="Q5" s="215"/>
      <c r="R5" s="215"/>
      <c r="S5" s="215"/>
      <c r="T5" s="215"/>
      <c r="U5" s="207"/>
      <c r="W5" s="207"/>
      <c r="X5" s="207"/>
      <c r="Y5" s="207"/>
      <c r="Z5" s="177"/>
      <c r="AA5" s="208"/>
    </row>
    <row r="6" spans="1:34" ht="14.65" thickBot="1" x14ac:dyDescent="0.5">
      <c r="B6" s="209"/>
      <c r="C6" s="210"/>
      <c r="D6" s="210"/>
      <c r="E6" s="216"/>
      <c r="F6" s="216"/>
      <c r="G6" s="216"/>
      <c r="H6" s="216"/>
      <c r="I6" s="216"/>
      <c r="J6" s="216"/>
      <c r="K6" s="216"/>
      <c r="L6" s="216"/>
      <c r="M6" s="216"/>
      <c r="N6" s="216"/>
      <c r="O6" s="216"/>
      <c r="P6" s="216"/>
      <c r="Q6" s="216"/>
      <c r="R6" s="216"/>
      <c r="S6" s="216"/>
      <c r="T6" s="216"/>
      <c r="U6" s="211"/>
      <c r="V6" s="234"/>
      <c r="W6" s="211"/>
      <c r="X6" s="211"/>
      <c r="Y6" s="211"/>
      <c r="Z6" s="177"/>
      <c r="AA6" s="212"/>
    </row>
    <row r="7" spans="1:34" s="189" customFormat="1" ht="28.5" customHeight="1" thickBot="1" x14ac:dyDescent="0.5">
      <c r="A7" s="187"/>
      <c r="B7" s="194" t="s">
        <v>365</v>
      </c>
      <c r="C7" s="194"/>
      <c r="D7" s="203"/>
      <c r="E7" s="217" t="s">
        <v>451</v>
      </c>
      <c r="F7" s="217" t="s">
        <v>204</v>
      </c>
      <c r="G7" s="221"/>
      <c r="H7" s="698" t="s">
        <v>108</v>
      </c>
      <c r="I7" s="692"/>
      <c r="J7" s="691" t="s">
        <v>110</v>
      </c>
      <c r="K7" s="692"/>
      <c r="L7" s="691" t="s">
        <v>212</v>
      </c>
      <c r="M7" s="692"/>
      <c r="N7" s="691" t="s">
        <v>213</v>
      </c>
      <c r="O7" s="692"/>
      <c r="P7" s="691" t="s">
        <v>111</v>
      </c>
      <c r="Q7" s="692"/>
      <c r="R7" s="691" t="s">
        <v>112</v>
      </c>
      <c r="S7" s="692"/>
      <c r="T7" s="707" t="s">
        <v>352</v>
      </c>
      <c r="U7" s="175"/>
      <c r="V7" s="710" t="s">
        <v>2987</v>
      </c>
      <c r="W7" s="175"/>
      <c r="X7" s="678" t="s">
        <v>479</v>
      </c>
      <c r="Y7" s="678" t="s">
        <v>381</v>
      </c>
      <c r="Z7" s="175"/>
      <c r="AA7" s="680" t="s">
        <v>380</v>
      </c>
    </row>
    <row r="8" spans="1:34" s="189" customFormat="1" x14ac:dyDescent="0.45">
      <c r="A8" s="187"/>
      <c r="B8" s="285"/>
      <c r="C8" s="285"/>
      <c r="D8" s="180"/>
      <c r="E8" s="502"/>
      <c r="F8" s="295"/>
      <c r="G8" s="221"/>
      <c r="H8" s="288" t="s">
        <v>195</v>
      </c>
      <c r="I8" s="289" t="s">
        <v>351</v>
      </c>
      <c r="J8" s="289" t="s">
        <v>195</v>
      </c>
      <c r="K8" s="289" t="s">
        <v>351</v>
      </c>
      <c r="L8" s="289" t="s">
        <v>195</v>
      </c>
      <c r="M8" s="289" t="s">
        <v>351</v>
      </c>
      <c r="N8" s="289" t="s">
        <v>195</v>
      </c>
      <c r="O8" s="289" t="s">
        <v>351</v>
      </c>
      <c r="P8" s="289" t="s">
        <v>195</v>
      </c>
      <c r="Q8" s="289" t="s">
        <v>351</v>
      </c>
      <c r="R8" s="289" t="s">
        <v>195</v>
      </c>
      <c r="S8" s="289" t="s">
        <v>351</v>
      </c>
      <c r="T8" s="708"/>
      <c r="U8" s="175"/>
      <c r="V8" s="711"/>
      <c r="W8" s="175"/>
      <c r="X8" s="679"/>
      <c r="Y8" s="679"/>
      <c r="Z8" s="175"/>
      <c r="AA8" s="681"/>
    </row>
    <row r="9" spans="1:34" s="189" customFormat="1" ht="18.75" customHeight="1" x14ac:dyDescent="0.45">
      <c r="A9" s="187"/>
      <c r="B9" s="192" t="s">
        <v>2</v>
      </c>
      <c r="C9" s="193"/>
      <c r="D9" s="176"/>
      <c r="E9" s="503"/>
      <c r="F9" s="324" t="s">
        <v>199</v>
      </c>
      <c r="G9" s="220"/>
      <c r="H9" s="507"/>
      <c r="I9" s="578"/>
      <c r="J9" s="507"/>
      <c r="K9" s="578"/>
      <c r="L9" s="507"/>
      <c r="M9" s="578"/>
      <c r="N9" s="507"/>
      <c r="O9" s="578"/>
      <c r="P9" s="507"/>
      <c r="Q9" s="578"/>
      <c r="R9" s="507"/>
      <c r="S9" s="578"/>
      <c r="T9" s="584">
        <f t="shared" ref="T9:T24" si="0">(I9*H9)+(K9*J9)+(M9*L9)+(O9*N9)+(Q9*P9)+(S9*R9)</f>
        <v>0</v>
      </c>
      <c r="U9" s="176"/>
      <c r="V9" s="350" t="e">
        <f t="shared" ref="V9:V19" si="1">(($E9*T9)/60)/$AD$1</f>
        <v>#DIV/0!</v>
      </c>
      <c r="W9" s="176"/>
      <c r="X9" s="514"/>
      <c r="Y9" s="514"/>
      <c r="AA9" s="514"/>
      <c r="AC9" s="242"/>
      <c r="AH9" s="310"/>
    </row>
    <row r="10" spans="1:34" s="189" customFormat="1" x14ac:dyDescent="0.45">
      <c r="A10" s="187"/>
      <c r="B10" s="184" t="s">
        <v>114</v>
      </c>
      <c r="C10" s="185"/>
      <c r="D10" s="176"/>
      <c r="E10" s="504"/>
      <c r="F10" s="219" t="s">
        <v>199</v>
      </c>
      <c r="G10" s="220"/>
      <c r="H10" s="509"/>
      <c r="I10" s="579"/>
      <c r="J10" s="509"/>
      <c r="K10" s="579"/>
      <c r="L10" s="509"/>
      <c r="M10" s="579"/>
      <c r="N10" s="509"/>
      <c r="O10" s="579"/>
      <c r="P10" s="509"/>
      <c r="Q10" s="579"/>
      <c r="R10" s="509"/>
      <c r="S10" s="579"/>
      <c r="T10" s="584">
        <f t="shared" si="0"/>
        <v>0</v>
      </c>
      <c r="U10" s="176"/>
      <c r="V10" s="350" t="e">
        <f t="shared" si="1"/>
        <v>#DIV/0!</v>
      </c>
      <c r="W10" s="176"/>
      <c r="X10" s="515"/>
      <c r="Y10" s="515"/>
      <c r="AA10" s="515"/>
    </row>
    <row r="11" spans="1:34" s="189" customFormat="1" x14ac:dyDescent="0.45">
      <c r="A11" s="187"/>
      <c r="B11" s="192" t="s">
        <v>113</v>
      </c>
      <c r="C11" s="193"/>
      <c r="D11" s="176"/>
      <c r="E11" s="503"/>
      <c r="F11" s="218" t="s">
        <v>199</v>
      </c>
      <c r="G11" s="220"/>
      <c r="H11" s="507"/>
      <c r="I11" s="578"/>
      <c r="J11" s="507"/>
      <c r="K11" s="578"/>
      <c r="L11" s="507"/>
      <c r="M11" s="578"/>
      <c r="N11" s="507"/>
      <c r="O11" s="578"/>
      <c r="P11" s="507"/>
      <c r="Q11" s="578"/>
      <c r="R11" s="507"/>
      <c r="S11" s="578"/>
      <c r="T11" s="584">
        <f t="shared" si="0"/>
        <v>0</v>
      </c>
      <c r="U11" s="176"/>
      <c r="V11" s="350" t="e">
        <f t="shared" si="1"/>
        <v>#DIV/0!</v>
      </c>
      <c r="W11" s="176"/>
      <c r="X11" s="514"/>
      <c r="Y11" s="514"/>
      <c r="AA11" s="514"/>
    </row>
    <row r="12" spans="1:34" s="189" customFormat="1" x14ac:dyDescent="0.45">
      <c r="A12" s="187"/>
      <c r="B12" s="184" t="s">
        <v>188</v>
      </c>
      <c r="C12" s="185"/>
      <c r="D12" s="176"/>
      <c r="E12" s="504"/>
      <c r="F12" s="219" t="s">
        <v>199</v>
      </c>
      <c r="G12" s="220"/>
      <c r="H12" s="509"/>
      <c r="I12" s="579"/>
      <c r="J12" s="509"/>
      <c r="K12" s="579"/>
      <c r="L12" s="509"/>
      <c r="M12" s="579"/>
      <c r="N12" s="509"/>
      <c r="O12" s="579"/>
      <c r="P12" s="509"/>
      <c r="Q12" s="579"/>
      <c r="R12" s="509"/>
      <c r="S12" s="579"/>
      <c r="T12" s="584">
        <f t="shared" si="0"/>
        <v>0</v>
      </c>
      <c r="U12" s="176"/>
      <c r="V12" s="350" t="e">
        <f t="shared" si="1"/>
        <v>#DIV/0!</v>
      </c>
      <c r="W12" s="176"/>
      <c r="X12" s="515" t="s">
        <v>189</v>
      </c>
      <c r="Y12" s="515" t="s">
        <v>189</v>
      </c>
      <c r="AA12" s="515" t="s">
        <v>189</v>
      </c>
    </row>
    <row r="13" spans="1:34" s="189" customFormat="1" x14ac:dyDescent="0.45">
      <c r="A13" s="187"/>
      <c r="B13" s="192" t="s">
        <v>115</v>
      </c>
      <c r="C13" s="193"/>
      <c r="D13" s="176"/>
      <c r="E13" s="503"/>
      <c r="F13" s="218" t="s">
        <v>199</v>
      </c>
      <c r="G13" s="220"/>
      <c r="H13" s="507"/>
      <c r="I13" s="578"/>
      <c r="J13" s="507"/>
      <c r="K13" s="578"/>
      <c r="L13" s="507"/>
      <c r="M13" s="578"/>
      <c r="N13" s="507"/>
      <c r="O13" s="578"/>
      <c r="P13" s="507"/>
      <c r="Q13" s="578"/>
      <c r="R13" s="507"/>
      <c r="S13" s="578"/>
      <c r="T13" s="584">
        <f t="shared" si="0"/>
        <v>0</v>
      </c>
      <c r="U13" s="176"/>
      <c r="V13" s="350" t="e">
        <f t="shared" si="1"/>
        <v>#DIV/0!</v>
      </c>
      <c r="W13" s="176"/>
      <c r="X13" s="514"/>
      <c r="Y13" s="514"/>
      <c r="AA13" s="514"/>
    </row>
    <row r="14" spans="1:34" s="189" customFormat="1" x14ac:dyDescent="0.45">
      <c r="A14" s="187"/>
      <c r="B14" s="184" t="s">
        <v>346</v>
      </c>
      <c r="C14" s="185"/>
      <c r="D14" s="176"/>
      <c r="E14" s="504"/>
      <c r="F14" s="219" t="s">
        <v>199</v>
      </c>
      <c r="G14" s="220"/>
      <c r="H14" s="509"/>
      <c r="I14" s="579"/>
      <c r="J14" s="509"/>
      <c r="K14" s="579"/>
      <c r="L14" s="509"/>
      <c r="M14" s="579"/>
      <c r="N14" s="509"/>
      <c r="O14" s="579"/>
      <c r="P14" s="509"/>
      <c r="Q14" s="579"/>
      <c r="R14" s="509"/>
      <c r="S14" s="579"/>
      <c r="T14" s="584">
        <f t="shared" si="0"/>
        <v>0</v>
      </c>
      <c r="U14" s="176"/>
      <c r="V14" s="350" t="e">
        <f t="shared" si="1"/>
        <v>#DIV/0!</v>
      </c>
      <c r="W14" s="176"/>
      <c r="X14" s="515" t="s">
        <v>189</v>
      </c>
      <c r="Y14" s="515" t="s">
        <v>189</v>
      </c>
      <c r="AA14" s="515" t="s">
        <v>189</v>
      </c>
      <c r="AD14" s="305"/>
    </row>
    <row r="15" spans="1:34" s="189" customFormat="1" x14ac:dyDescent="0.45">
      <c r="A15" s="187"/>
      <c r="B15" s="192" t="s">
        <v>347</v>
      </c>
      <c r="C15" s="193"/>
      <c r="D15" s="176"/>
      <c r="E15" s="503"/>
      <c r="F15" s="218" t="s">
        <v>199</v>
      </c>
      <c r="G15" s="220"/>
      <c r="H15" s="507"/>
      <c r="I15" s="578"/>
      <c r="J15" s="507"/>
      <c r="K15" s="578"/>
      <c r="L15" s="507"/>
      <c r="M15" s="578"/>
      <c r="N15" s="507"/>
      <c r="O15" s="578"/>
      <c r="P15" s="507"/>
      <c r="Q15" s="578"/>
      <c r="R15" s="507"/>
      <c r="S15" s="578"/>
      <c r="T15" s="584">
        <f t="shared" si="0"/>
        <v>0</v>
      </c>
      <c r="U15" s="176"/>
      <c r="V15" s="350" t="e">
        <f t="shared" si="1"/>
        <v>#DIV/0!</v>
      </c>
      <c r="W15" s="176"/>
      <c r="X15" s="514"/>
      <c r="Y15" s="514"/>
      <c r="AA15" s="514"/>
      <c r="AD15" s="305"/>
    </row>
    <row r="16" spans="1:34" s="189" customFormat="1" x14ac:dyDescent="0.45">
      <c r="A16" s="187"/>
      <c r="B16" s="184" t="s">
        <v>348</v>
      </c>
      <c r="C16" s="185"/>
      <c r="D16" s="176"/>
      <c r="E16" s="504"/>
      <c r="F16" s="219" t="s">
        <v>199</v>
      </c>
      <c r="G16" s="220"/>
      <c r="H16" s="509"/>
      <c r="I16" s="579"/>
      <c r="J16" s="509"/>
      <c r="K16" s="579"/>
      <c r="L16" s="509"/>
      <c r="M16" s="579"/>
      <c r="N16" s="509"/>
      <c r="O16" s="579"/>
      <c r="P16" s="509"/>
      <c r="Q16" s="579"/>
      <c r="R16" s="509"/>
      <c r="S16" s="579"/>
      <c r="T16" s="584">
        <f t="shared" si="0"/>
        <v>0</v>
      </c>
      <c r="U16" s="176"/>
      <c r="V16" s="350" t="e">
        <f t="shared" si="1"/>
        <v>#DIV/0!</v>
      </c>
      <c r="W16" s="176"/>
      <c r="X16" s="515" t="s">
        <v>189</v>
      </c>
      <c r="Y16" s="515" t="s">
        <v>189</v>
      </c>
      <c r="AA16" s="515" t="s">
        <v>189</v>
      </c>
      <c r="AD16" s="305"/>
    </row>
    <row r="17" spans="1:34" s="189" customFormat="1" x14ac:dyDescent="0.45">
      <c r="A17" s="187"/>
      <c r="B17" s="192" t="s">
        <v>349</v>
      </c>
      <c r="C17" s="193"/>
      <c r="D17" s="176"/>
      <c r="E17" s="503"/>
      <c r="F17" s="218" t="s">
        <v>199</v>
      </c>
      <c r="G17" s="220"/>
      <c r="H17" s="507"/>
      <c r="I17" s="578"/>
      <c r="J17" s="507"/>
      <c r="K17" s="578"/>
      <c r="L17" s="507"/>
      <c r="M17" s="578"/>
      <c r="N17" s="507"/>
      <c r="O17" s="578"/>
      <c r="P17" s="507"/>
      <c r="Q17" s="578"/>
      <c r="R17" s="507"/>
      <c r="S17" s="578"/>
      <c r="T17" s="584">
        <f t="shared" si="0"/>
        <v>0</v>
      </c>
      <c r="U17" s="176"/>
      <c r="V17" s="350" t="e">
        <f t="shared" si="1"/>
        <v>#DIV/0!</v>
      </c>
      <c r="W17" s="176"/>
      <c r="X17" s="514"/>
      <c r="Y17" s="514"/>
      <c r="AA17" s="514"/>
      <c r="AD17" s="305"/>
    </row>
    <row r="18" spans="1:34" s="189" customFormat="1" x14ac:dyDescent="0.45">
      <c r="A18" s="187"/>
      <c r="B18" s="184" t="s">
        <v>123</v>
      </c>
      <c r="C18" s="185"/>
      <c r="D18" s="176"/>
      <c r="E18" s="504"/>
      <c r="F18" s="219" t="s">
        <v>199</v>
      </c>
      <c r="G18" s="220"/>
      <c r="H18" s="509"/>
      <c r="I18" s="579"/>
      <c r="J18" s="509"/>
      <c r="K18" s="579"/>
      <c r="L18" s="509"/>
      <c r="M18" s="579"/>
      <c r="N18" s="509"/>
      <c r="O18" s="579"/>
      <c r="P18" s="509"/>
      <c r="Q18" s="579"/>
      <c r="R18" s="509"/>
      <c r="S18" s="579"/>
      <c r="T18" s="584">
        <f t="shared" si="0"/>
        <v>0</v>
      </c>
      <c r="U18" s="176"/>
      <c r="V18" s="350" t="e">
        <f t="shared" si="1"/>
        <v>#DIV/0!</v>
      </c>
      <c r="W18" s="176"/>
      <c r="X18" s="515" t="s">
        <v>189</v>
      </c>
      <c r="Y18" s="515" t="s">
        <v>189</v>
      </c>
      <c r="AA18" s="515" t="s">
        <v>189</v>
      </c>
    </row>
    <row r="19" spans="1:34" s="189" customFormat="1" x14ac:dyDescent="0.45">
      <c r="A19" s="187"/>
      <c r="B19" s="192" t="s">
        <v>122</v>
      </c>
      <c r="C19" s="193"/>
      <c r="D19" s="176"/>
      <c r="E19" s="503"/>
      <c r="F19" s="218" t="s">
        <v>199</v>
      </c>
      <c r="G19" s="220"/>
      <c r="H19" s="507"/>
      <c r="I19" s="578"/>
      <c r="J19" s="507"/>
      <c r="K19" s="578"/>
      <c r="L19" s="507"/>
      <c r="M19" s="578"/>
      <c r="N19" s="507"/>
      <c r="O19" s="578"/>
      <c r="P19" s="507"/>
      <c r="Q19" s="578"/>
      <c r="R19" s="507"/>
      <c r="S19" s="578"/>
      <c r="T19" s="584">
        <f t="shared" si="0"/>
        <v>0</v>
      </c>
      <c r="U19" s="176"/>
      <c r="V19" s="350" t="e">
        <f t="shared" si="1"/>
        <v>#DIV/0!</v>
      </c>
      <c r="W19" s="176"/>
      <c r="X19" s="514"/>
      <c r="Y19" s="514"/>
      <c r="AA19" s="514"/>
    </row>
    <row r="20" spans="1:34" s="189" customFormat="1" ht="13.5" customHeight="1" x14ac:dyDescent="0.45">
      <c r="A20" s="187"/>
      <c r="B20" s="184" t="s">
        <v>124</v>
      </c>
      <c r="C20" s="185"/>
      <c r="D20" s="176"/>
      <c r="E20" s="504"/>
      <c r="F20" s="219" t="s">
        <v>199</v>
      </c>
      <c r="G20" s="220"/>
      <c r="H20" s="509"/>
      <c r="I20" s="579"/>
      <c r="J20" s="509"/>
      <c r="K20" s="579"/>
      <c r="L20" s="509"/>
      <c r="M20" s="579"/>
      <c r="N20" s="509"/>
      <c r="O20" s="579"/>
      <c r="P20" s="509"/>
      <c r="Q20" s="579"/>
      <c r="R20" s="509"/>
      <c r="S20" s="579"/>
      <c r="T20" s="584">
        <f t="shared" si="0"/>
        <v>0</v>
      </c>
      <c r="U20" s="176"/>
      <c r="V20" s="350" t="e">
        <f t="shared" ref="V20:V24" si="2">(($E20*T20)/60)/$AD$1</f>
        <v>#DIV/0!</v>
      </c>
      <c r="W20" s="176"/>
      <c r="X20" s="515" t="s">
        <v>189</v>
      </c>
      <c r="Y20" s="515" t="s">
        <v>189</v>
      </c>
      <c r="AA20" s="515" t="s">
        <v>189</v>
      </c>
    </row>
    <row r="21" spans="1:34" s="189" customFormat="1" x14ac:dyDescent="0.45">
      <c r="A21" s="187"/>
      <c r="B21" s="192" t="s">
        <v>121</v>
      </c>
      <c r="C21" s="193"/>
      <c r="D21" s="176"/>
      <c r="E21" s="503"/>
      <c r="F21" s="218" t="s">
        <v>199</v>
      </c>
      <c r="G21" s="220"/>
      <c r="H21" s="507"/>
      <c r="I21" s="578"/>
      <c r="J21" s="507"/>
      <c r="K21" s="578"/>
      <c r="L21" s="507"/>
      <c r="M21" s="578"/>
      <c r="N21" s="507"/>
      <c r="O21" s="578"/>
      <c r="P21" s="507"/>
      <c r="Q21" s="578"/>
      <c r="R21" s="507"/>
      <c r="S21" s="578"/>
      <c r="T21" s="584">
        <f t="shared" si="0"/>
        <v>0</v>
      </c>
      <c r="U21" s="176"/>
      <c r="V21" s="350" t="e">
        <f t="shared" si="2"/>
        <v>#DIV/0!</v>
      </c>
      <c r="W21" s="176"/>
      <c r="X21" s="514"/>
      <c r="Y21" s="514"/>
      <c r="AA21" s="514"/>
    </row>
    <row r="22" spans="1:34" x14ac:dyDescent="0.45">
      <c r="B22" s="318" t="s">
        <v>61</v>
      </c>
      <c r="C22" s="319"/>
      <c r="D22" s="176"/>
      <c r="E22" s="505"/>
      <c r="F22" s="320" t="s">
        <v>199</v>
      </c>
      <c r="G22" s="220"/>
      <c r="H22" s="509"/>
      <c r="I22" s="579"/>
      <c r="J22" s="509"/>
      <c r="K22" s="579"/>
      <c r="L22" s="509"/>
      <c r="M22" s="579"/>
      <c r="N22" s="509"/>
      <c r="O22" s="579"/>
      <c r="P22" s="509"/>
      <c r="Q22" s="579"/>
      <c r="R22" s="509"/>
      <c r="S22" s="579"/>
      <c r="T22" s="584">
        <f t="shared" si="0"/>
        <v>0</v>
      </c>
      <c r="U22" s="176"/>
      <c r="V22" s="350" t="e">
        <f t="shared" si="2"/>
        <v>#DIV/0!</v>
      </c>
      <c r="W22" s="176"/>
      <c r="X22" s="515" t="s">
        <v>189</v>
      </c>
      <c r="Y22" s="515" t="s">
        <v>189</v>
      </c>
      <c r="Z22" s="189"/>
      <c r="AA22" s="515" t="s">
        <v>189</v>
      </c>
    </row>
    <row r="23" spans="1:34" s="190" customFormat="1" x14ac:dyDescent="0.45">
      <c r="A23" s="178"/>
      <c r="B23" s="322" t="s">
        <v>63</v>
      </c>
      <c r="C23" s="183"/>
      <c r="D23" s="176"/>
      <c r="E23" s="506"/>
      <c r="F23" s="323" t="s">
        <v>199</v>
      </c>
      <c r="G23" s="220"/>
      <c r="H23" s="511"/>
      <c r="I23" s="590"/>
      <c r="J23" s="511"/>
      <c r="K23" s="592"/>
      <c r="L23" s="511"/>
      <c r="M23" s="592"/>
      <c r="N23" s="511"/>
      <c r="O23" s="592"/>
      <c r="P23" s="511"/>
      <c r="Q23" s="592"/>
      <c r="R23" s="511"/>
      <c r="S23" s="592"/>
      <c r="T23" s="584">
        <f t="shared" si="0"/>
        <v>0</v>
      </c>
      <c r="U23" s="176"/>
      <c r="V23" s="350" t="e">
        <f t="shared" si="2"/>
        <v>#DIV/0!</v>
      </c>
      <c r="W23" s="176"/>
      <c r="X23" s="514"/>
      <c r="Y23" s="514"/>
      <c r="Z23" s="189"/>
      <c r="AA23" s="514"/>
    </row>
    <row r="24" spans="1:34" s="190" customFormat="1" ht="14.65" thickBot="1" x14ac:dyDescent="0.5">
      <c r="A24" s="178"/>
      <c r="B24" s="321" t="s">
        <v>62</v>
      </c>
      <c r="C24" s="185"/>
      <c r="D24" s="176"/>
      <c r="E24" s="505"/>
      <c r="F24" s="320" t="s">
        <v>199</v>
      </c>
      <c r="G24" s="220"/>
      <c r="H24" s="512"/>
      <c r="I24" s="591"/>
      <c r="J24" s="512"/>
      <c r="K24" s="580"/>
      <c r="L24" s="512"/>
      <c r="M24" s="580"/>
      <c r="N24" s="512"/>
      <c r="O24" s="580"/>
      <c r="P24" s="512"/>
      <c r="Q24" s="580"/>
      <c r="R24" s="512"/>
      <c r="S24" s="580"/>
      <c r="T24" s="585">
        <f t="shared" si="0"/>
        <v>0</v>
      </c>
      <c r="U24" s="176"/>
      <c r="V24" s="351" t="e">
        <f t="shared" si="2"/>
        <v>#DIV/0!</v>
      </c>
      <c r="W24" s="176"/>
      <c r="X24" s="515" t="s">
        <v>189</v>
      </c>
      <c r="Y24" s="515" t="s">
        <v>189</v>
      </c>
      <c r="Z24" s="189"/>
      <c r="AA24" s="515" t="s">
        <v>189</v>
      </c>
    </row>
    <row r="25" spans="1:34" s="189" customFormat="1" ht="14.65" thickBot="1" x14ac:dyDescent="0.5">
      <c r="A25" s="187"/>
      <c r="B25" s="81"/>
      <c r="C25" s="88"/>
      <c r="D25" s="176"/>
      <c r="E25" s="220"/>
      <c r="F25" s="220"/>
      <c r="G25" s="220"/>
      <c r="H25" s="220"/>
      <c r="I25" s="220"/>
      <c r="J25" s="220"/>
      <c r="K25" s="220"/>
      <c r="L25" s="220"/>
      <c r="M25" s="220"/>
      <c r="N25" s="220"/>
      <c r="O25" s="220"/>
      <c r="P25" s="220"/>
      <c r="Q25" s="220"/>
      <c r="R25" s="220"/>
      <c r="S25" s="220"/>
      <c r="T25" s="220"/>
      <c r="U25" s="176"/>
      <c r="V25" s="220"/>
      <c r="W25" s="176"/>
      <c r="X25" s="176"/>
      <c r="Y25" s="176"/>
      <c r="Z25" s="176"/>
      <c r="AA25" s="171"/>
      <c r="AC25" s="242"/>
      <c r="AD25" s="242"/>
      <c r="AE25" s="242"/>
      <c r="AF25" s="242"/>
      <c r="AG25" s="242"/>
      <c r="AH25" s="242"/>
    </row>
    <row r="26" spans="1:34" s="189" customFormat="1" ht="28.5" customHeight="1" thickBot="1" x14ac:dyDescent="0.5">
      <c r="A26" s="187"/>
      <c r="B26" s="194" t="s">
        <v>7</v>
      </c>
      <c r="C26" s="194"/>
      <c r="D26" s="203"/>
      <c r="E26" s="217" t="s">
        <v>451</v>
      </c>
      <c r="F26" s="217" t="s">
        <v>191</v>
      </c>
      <c r="G26" s="221"/>
      <c r="H26" s="693" t="s">
        <v>108</v>
      </c>
      <c r="I26" s="694"/>
      <c r="J26" s="695" t="s">
        <v>110</v>
      </c>
      <c r="K26" s="694"/>
      <c r="L26" s="695" t="s">
        <v>212</v>
      </c>
      <c r="M26" s="694"/>
      <c r="N26" s="695" t="s">
        <v>213</v>
      </c>
      <c r="O26" s="694"/>
      <c r="P26" s="695" t="s">
        <v>111</v>
      </c>
      <c r="Q26" s="694"/>
      <c r="R26" s="695" t="s">
        <v>112</v>
      </c>
      <c r="S26" s="694"/>
      <c r="T26" s="709" t="s">
        <v>352</v>
      </c>
      <c r="U26" s="175"/>
      <c r="V26" s="710" t="s">
        <v>2987</v>
      </c>
      <c r="W26" s="175"/>
      <c r="X26" s="175"/>
      <c r="Y26" s="175"/>
      <c r="Z26" s="175"/>
      <c r="AA26" s="680" t="s">
        <v>380</v>
      </c>
    </row>
    <row r="27" spans="1:34" s="189" customFormat="1" x14ac:dyDescent="0.45">
      <c r="A27" s="187"/>
      <c r="B27" s="285"/>
      <c r="C27" s="285"/>
      <c r="D27" s="180"/>
      <c r="E27" s="286"/>
      <c r="F27" s="295"/>
      <c r="G27" s="221"/>
      <c r="H27" s="288" t="s">
        <v>195</v>
      </c>
      <c r="I27" s="289" t="s">
        <v>351</v>
      </c>
      <c r="J27" s="289" t="s">
        <v>195</v>
      </c>
      <c r="K27" s="289" t="s">
        <v>351</v>
      </c>
      <c r="L27" s="289" t="s">
        <v>195</v>
      </c>
      <c r="M27" s="289" t="s">
        <v>351</v>
      </c>
      <c r="N27" s="289" t="s">
        <v>195</v>
      </c>
      <c r="O27" s="289" t="s">
        <v>351</v>
      </c>
      <c r="P27" s="289" t="s">
        <v>195</v>
      </c>
      <c r="Q27" s="289" t="s">
        <v>351</v>
      </c>
      <c r="R27" s="289" t="s">
        <v>195</v>
      </c>
      <c r="S27" s="289" t="s">
        <v>351</v>
      </c>
      <c r="T27" s="708"/>
      <c r="U27" s="175"/>
      <c r="V27" s="711"/>
      <c r="W27" s="175"/>
      <c r="X27" s="175"/>
      <c r="Y27" s="175"/>
      <c r="Z27" s="175"/>
      <c r="AA27" s="681"/>
    </row>
    <row r="28" spans="1:34" outlineLevel="1" x14ac:dyDescent="0.45">
      <c r="B28" s="192" t="s">
        <v>118</v>
      </c>
      <c r="C28" s="193"/>
      <c r="D28" s="176"/>
      <c r="E28" s="503"/>
      <c r="F28" s="324" t="s">
        <v>199</v>
      </c>
      <c r="G28" s="220"/>
      <c r="H28" s="507"/>
      <c r="I28" s="578"/>
      <c r="J28" s="507"/>
      <c r="K28" s="578"/>
      <c r="L28" s="507"/>
      <c r="M28" s="586"/>
      <c r="N28" s="507"/>
      <c r="O28" s="586"/>
      <c r="P28" s="507"/>
      <c r="Q28" s="586"/>
      <c r="R28" s="507"/>
      <c r="S28" s="586"/>
      <c r="T28" s="581">
        <f t="shared" ref="T28:T36" si="3">(I28*H28)+(K28*J28)+(M28*L28)+(O28*N28)+(Q28*P28)+(S28*R28)</f>
        <v>0</v>
      </c>
      <c r="U28" s="176"/>
      <c r="V28" s="350" t="e">
        <f t="shared" ref="V28:V36" si="4">(($E28*T28)/60)/$AD$1</f>
        <v>#DIV/0!</v>
      </c>
      <c r="W28" s="176"/>
      <c r="X28" s="176"/>
      <c r="Y28" s="176"/>
      <c r="Z28" s="176"/>
      <c r="AA28" s="514"/>
      <c r="AC28" s="242"/>
    </row>
    <row r="29" spans="1:34" outlineLevel="1" x14ac:dyDescent="0.45">
      <c r="B29" s="184" t="s">
        <v>8</v>
      </c>
      <c r="C29" s="185" t="s">
        <v>9</v>
      </c>
      <c r="D29" s="176"/>
      <c r="E29" s="504"/>
      <c r="F29" s="219" t="s">
        <v>199</v>
      </c>
      <c r="G29" s="220"/>
      <c r="H29" s="509"/>
      <c r="I29" s="579"/>
      <c r="J29" s="509"/>
      <c r="K29" s="579"/>
      <c r="L29" s="509"/>
      <c r="M29" s="587"/>
      <c r="N29" s="509"/>
      <c r="O29" s="587"/>
      <c r="P29" s="509"/>
      <c r="Q29" s="587"/>
      <c r="R29" s="509"/>
      <c r="S29" s="587"/>
      <c r="T29" s="581">
        <f t="shared" si="3"/>
        <v>0</v>
      </c>
      <c r="U29" s="176"/>
      <c r="V29" s="350" t="e">
        <f t="shared" si="4"/>
        <v>#DIV/0!</v>
      </c>
      <c r="W29" s="176"/>
      <c r="X29" s="176"/>
      <c r="Y29" s="176"/>
      <c r="Z29" s="176"/>
      <c r="AA29" s="515"/>
    </row>
    <row r="30" spans="1:34" outlineLevel="1" x14ac:dyDescent="0.45">
      <c r="B30" s="186"/>
      <c r="C30" s="183" t="s">
        <v>10</v>
      </c>
      <c r="D30" s="176"/>
      <c r="E30" s="503"/>
      <c r="F30" s="218" t="s">
        <v>344</v>
      </c>
      <c r="G30" s="220"/>
      <c r="H30" s="507"/>
      <c r="I30" s="578"/>
      <c r="J30" s="507"/>
      <c r="K30" s="578"/>
      <c r="L30" s="507"/>
      <c r="M30" s="586"/>
      <c r="N30" s="507"/>
      <c r="O30" s="586"/>
      <c r="P30" s="507"/>
      <c r="Q30" s="586"/>
      <c r="R30" s="507"/>
      <c r="S30" s="586"/>
      <c r="T30" s="581">
        <f t="shared" si="3"/>
        <v>0</v>
      </c>
      <c r="U30" s="176"/>
      <c r="V30" s="350" t="e">
        <f t="shared" si="4"/>
        <v>#DIV/0!</v>
      </c>
      <c r="W30" s="176"/>
      <c r="X30" s="176"/>
      <c r="Y30" s="176"/>
      <c r="Z30" s="176"/>
      <c r="AA30" s="517"/>
    </row>
    <row r="31" spans="1:34" outlineLevel="1" x14ac:dyDescent="0.45">
      <c r="B31" s="184"/>
      <c r="C31" s="185" t="s">
        <v>11</v>
      </c>
      <c r="D31" s="176"/>
      <c r="E31" s="504"/>
      <c r="F31" s="219" t="s">
        <v>344</v>
      </c>
      <c r="G31" s="220"/>
      <c r="H31" s="509"/>
      <c r="I31" s="579"/>
      <c r="J31" s="509"/>
      <c r="K31" s="579"/>
      <c r="L31" s="509"/>
      <c r="M31" s="587"/>
      <c r="N31" s="509"/>
      <c r="O31" s="587"/>
      <c r="P31" s="509"/>
      <c r="Q31" s="587"/>
      <c r="R31" s="509"/>
      <c r="S31" s="587"/>
      <c r="T31" s="581">
        <f t="shared" si="3"/>
        <v>0</v>
      </c>
      <c r="U31" s="176"/>
      <c r="V31" s="350" t="e">
        <f t="shared" si="4"/>
        <v>#DIV/0!</v>
      </c>
      <c r="W31" s="176"/>
      <c r="X31" s="176"/>
      <c r="Y31" s="176"/>
      <c r="Z31" s="176"/>
      <c r="AA31" s="515"/>
    </row>
    <row r="32" spans="1:34" outlineLevel="1" x14ac:dyDescent="0.45">
      <c r="B32" s="186" t="s">
        <v>12</v>
      </c>
      <c r="C32" s="183" t="s">
        <v>13</v>
      </c>
      <c r="D32" s="176"/>
      <c r="E32" s="503"/>
      <c r="F32" s="218" t="s">
        <v>344</v>
      </c>
      <c r="G32" s="220"/>
      <c r="H32" s="507"/>
      <c r="I32" s="578"/>
      <c r="J32" s="507"/>
      <c r="K32" s="578"/>
      <c r="L32" s="507"/>
      <c r="M32" s="586"/>
      <c r="N32" s="507"/>
      <c r="O32" s="586"/>
      <c r="P32" s="507"/>
      <c r="Q32" s="586"/>
      <c r="R32" s="507"/>
      <c r="S32" s="586"/>
      <c r="T32" s="581">
        <f t="shared" si="3"/>
        <v>0</v>
      </c>
      <c r="U32" s="176"/>
      <c r="V32" s="350" t="e">
        <f t="shared" si="4"/>
        <v>#DIV/0!</v>
      </c>
      <c r="W32" s="176"/>
      <c r="X32" s="176"/>
      <c r="Y32" s="176"/>
      <c r="Z32" s="176"/>
      <c r="AA32" s="517"/>
    </row>
    <row r="33" spans="1:27" outlineLevel="1" x14ac:dyDescent="0.45">
      <c r="B33" s="184" t="s">
        <v>14</v>
      </c>
      <c r="C33" s="185" t="s">
        <v>15</v>
      </c>
      <c r="D33" s="176"/>
      <c r="E33" s="504"/>
      <c r="F33" s="219" t="s">
        <v>344</v>
      </c>
      <c r="G33" s="220"/>
      <c r="H33" s="509"/>
      <c r="I33" s="579"/>
      <c r="J33" s="509"/>
      <c r="K33" s="579"/>
      <c r="L33" s="509"/>
      <c r="M33" s="587"/>
      <c r="N33" s="509"/>
      <c r="O33" s="587"/>
      <c r="P33" s="509"/>
      <c r="Q33" s="587"/>
      <c r="R33" s="509"/>
      <c r="S33" s="587"/>
      <c r="T33" s="581">
        <f t="shared" si="3"/>
        <v>0</v>
      </c>
      <c r="U33" s="176"/>
      <c r="V33" s="350" t="e">
        <f t="shared" si="4"/>
        <v>#DIV/0!</v>
      </c>
      <c r="W33" s="176"/>
      <c r="X33" s="176"/>
      <c r="Y33" s="176"/>
      <c r="Z33" s="176"/>
      <c r="AA33" s="515"/>
    </row>
    <row r="34" spans="1:27" x14ac:dyDescent="0.45">
      <c r="B34" s="186" t="s">
        <v>125</v>
      </c>
      <c r="C34" s="183"/>
      <c r="D34" s="176"/>
      <c r="E34" s="503"/>
      <c r="F34" s="218" t="s">
        <v>344</v>
      </c>
      <c r="G34" s="220"/>
      <c r="H34" s="507"/>
      <c r="I34" s="578"/>
      <c r="J34" s="507"/>
      <c r="K34" s="578"/>
      <c r="L34" s="507"/>
      <c r="M34" s="586"/>
      <c r="N34" s="507"/>
      <c r="O34" s="586"/>
      <c r="P34" s="507"/>
      <c r="Q34" s="586"/>
      <c r="R34" s="507"/>
      <c r="S34" s="586"/>
      <c r="T34" s="581">
        <f t="shared" si="3"/>
        <v>0</v>
      </c>
      <c r="U34" s="176"/>
      <c r="V34" s="350" t="e">
        <f t="shared" si="4"/>
        <v>#DIV/0!</v>
      </c>
      <c r="W34" s="176"/>
      <c r="X34" s="176"/>
      <c r="Y34" s="176"/>
      <c r="Z34" s="176"/>
      <c r="AA34" s="517"/>
    </row>
    <row r="35" spans="1:27" ht="14.65" thickBot="1" x14ac:dyDescent="0.5">
      <c r="B35" s="184" t="s">
        <v>350</v>
      </c>
      <c r="C35" s="185"/>
      <c r="D35" s="176"/>
      <c r="E35" s="504"/>
      <c r="F35" s="219" t="s">
        <v>344</v>
      </c>
      <c r="G35" s="220"/>
      <c r="H35" s="512"/>
      <c r="I35" s="580"/>
      <c r="J35" s="509"/>
      <c r="K35" s="579"/>
      <c r="L35" s="512"/>
      <c r="M35" s="588"/>
      <c r="N35" s="512"/>
      <c r="O35" s="588"/>
      <c r="P35" s="512"/>
      <c r="Q35" s="588"/>
      <c r="R35" s="512"/>
      <c r="S35" s="588"/>
      <c r="T35" s="581">
        <f t="shared" si="3"/>
        <v>0</v>
      </c>
      <c r="U35" s="176"/>
      <c r="V35" s="350" t="e">
        <f t="shared" si="4"/>
        <v>#DIV/0!</v>
      </c>
      <c r="W35" s="176"/>
      <c r="X35" s="176"/>
      <c r="Y35" s="176"/>
      <c r="Z35" s="176"/>
      <c r="AA35" s="515"/>
    </row>
    <row r="36" spans="1:27" ht="14.65" thickBot="1" x14ac:dyDescent="0.5">
      <c r="B36" s="186" t="s">
        <v>126</v>
      </c>
      <c r="C36" s="183"/>
      <c r="D36" s="176"/>
      <c r="E36" s="503"/>
      <c r="F36" s="218" t="s">
        <v>344</v>
      </c>
      <c r="G36" s="220"/>
      <c r="H36" s="300"/>
      <c r="I36" s="244"/>
      <c r="J36" s="516"/>
      <c r="K36" s="589"/>
      <c r="L36" s="300"/>
      <c r="M36" s="244"/>
      <c r="N36" s="300"/>
      <c r="O36" s="244"/>
      <c r="P36" s="300"/>
      <c r="Q36" s="244"/>
      <c r="R36" s="300"/>
      <c r="S36" s="244"/>
      <c r="T36" s="583">
        <f t="shared" si="3"/>
        <v>0</v>
      </c>
      <c r="U36" s="176"/>
      <c r="V36" s="351" t="e">
        <f t="shared" si="4"/>
        <v>#DIV/0!</v>
      </c>
      <c r="W36" s="176"/>
      <c r="X36" s="176"/>
      <c r="Y36" s="176"/>
      <c r="Z36" s="176"/>
      <c r="AA36" s="517"/>
    </row>
    <row r="37" spans="1:27" ht="14.65" thickBot="1" x14ac:dyDescent="0.5">
      <c r="B37" s="181"/>
      <c r="C37" s="176"/>
      <c r="D37" s="176"/>
      <c r="E37" s="220"/>
      <c r="F37" s="220"/>
      <c r="G37" s="220"/>
      <c r="H37" s="220"/>
      <c r="I37" s="220"/>
      <c r="J37" s="220"/>
      <c r="K37" s="220"/>
      <c r="L37" s="220"/>
      <c r="M37" s="220"/>
      <c r="N37" s="220"/>
      <c r="O37" s="220"/>
      <c r="P37" s="220"/>
      <c r="Q37" s="220"/>
      <c r="R37" s="220"/>
      <c r="S37" s="220"/>
      <c r="T37" s="220"/>
      <c r="U37" s="177"/>
      <c r="V37" s="239"/>
      <c r="W37" s="177"/>
      <c r="X37" s="177"/>
      <c r="Y37" s="177"/>
      <c r="Z37" s="177"/>
      <c r="AA37" s="182"/>
    </row>
    <row r="38" spans="1:27" ht="41.1" customHeight="1" thickBot="1" x14ac:dyDescent="0.5">
      <c r="B38" s="699" t="s">
        <v>467</v>
      </c>
      <c r="C38" s="194"/>
      <c r="D38" s="202"/>
      <c r="E38" s="701" t="s">
        <v>451</v>
      </c>
      <c r="F38" s="703" t="s">
        <v>191</v>
      </c>
      <c r="G38" s="221"/>
      <c r="H38" s="698" t="s">
        <v>108</v>
      </c>
      <c r="I38" s="692"/>
      <c r="J38" s="691" t="s">
        <v>110</v>
      </c>
      <c r="K38" s="692"/>
      <c r="L38" s="691" t="s">
        <v>212</v>
      </c>
      <c r="M38" s="692"/>
      <c r="N38" s="691" t="s">
        <v>213</v>
      </c>
      <c r="O38" s="692"/>
      <c r="P38" s="691" t="s">
        <v>111</v>
      </c>
      <c r="Q38" s="692"/>
      <c r="R38" s="691" t="s">
        <v>112</v>
      </c>
      <c r="S38" s="692"/>
      <c r="T38" s="709" t="s">
        <v>352</v>
      </c>
      <c r="U38" s="175"/>
      <c r="V38" s="710" t="s">
        <v>2987</v>
      </c>
      <c r="W38" s="175"/>
      <c r="X38" s="175"/>
      <c r="Y38" s="175"/>
      <c r="Z38" s="175"/>
      <c r="AA38" s="680" t="s">
        <v>380</v>
      </c>
    </row>
    <row r="39" spans="1:27" ht="15.75" customHeight="1" x14ac:dyDescent="0.45">
      <c r="B39" s="700"/>
      <c r="C39" s="287"/>
      <c r="D39" s="180"/>
      <c r="E39" s="702"/>
      <c r="F39" s="704"/>
      <c r="G39" s="221"/>
      <c r="H39" s="288" t="s">
        <v>195</v>
      </c>
      <c r="I39" s="289" t="s">
        <v>351</v>
      </c>
      <c r="J39" s="289" t="s">
        <v>195</v>
      </c>
      <c r="K39" s="289" t="s">
        <v>351</v>
      </c>
      <c r="L39" s="289" t="s">
        <v>195</v>
      </c>
      <c r="M39" s="289" t="s">
        <v>351</v>
      </c>
      <c r="N39" s="289" t="s">
        <v>195</v>
      </c>
      <c r="O39" s="289" t="s">
        <v>351</v>
      </c>
      <c r="P39" s="289" t="s">
        <v>195</v>
      </c>
      <c r="Q39" s="289" t="s">
        <v>351</v>
      </c>
      <c r="R39" s="289" t="s">
        <v>195</v>
      </c>
      <c r="S39" s="289" t="s">
        <v>351</v>
      </c>
      <c r="T39" s="708"/>
      <c r="U39" s="175"/>
      <c r="V39" s="711"/>
      <c r="W39" s="175"/>
      <c r="X39" s="175"/>
      <c r="Y39" s="175"/>
      <c r="Z39" s="175"/>
      <c r="AA39" s="681"/>
    </row>
    <row r="40" spans="1:27" x14ac:dyDescent="0.45">
      <c r="B40" s="687" t="s">
        <v>360</v>
      </c>
      <c r="C40" s="688"/>
      <c r="D40" s="200"/>
      <c r="E40" s="518"/>
      <c r="F40" s="324" t="s">
        <v>199</v>
      </c>
      <c r="G40" s="220"/>
      <c r="H40" s="507"/>
      <c r="I40" s="578"/>
      <c r="J40" s="507"/>
      <c r="K40" s="578"/>
      <c r="L40" s="507"/>
      <c r="M40" s="508"/>
      <c r="N40" s="507"/>
      <c r="O40" s="578"/>
      <c r="P40" s="507"/>
      <c r="Q40" s="578"/>
      <c r="R40" s="507"/>
      <c r="S40" s="578"/>
      <c r="T40" s="581">
        <f t="shared" ref="T40:T45" si="5">(I40*H40)+(K40*J40)+(M40*L40)+(O40*N40)+(Q40*P40)+(S40*R40)</f>
        <v>0</v>
      </c>
      <c r="U40" s="177"/>
      <c r="V40" s="350" t="e">
        <f t="shared" ref="V40:V45" si="6">(($E40*T40)/60)/$AD$1</f>
        <v>#DIV/0!</v>
      </c>
      <c r="W40" s="177"/>
      <c r="X40" s="177"/>
      <c r="Y40" s="177"/>
      <c r="Z40" s="177"/>
      <c r="AA40" s="514"/>
    </row>
    <row r="41" spans="1:27" x14ac:dyDescent="0.45">
      <c r="B41" s="689" t="s">
        <v>361</v>
      </c>
      <c r="C41" s="690"/>
      <c r="D41" s="200"/>
      <c r="E41" s="519"/>
      <c r="F41" s="219" t="s">
        <v>199</v>
      </c>
      <c r="G41" s="220"/>
      <c r="H41" s="509"/>
      <c r="I41" s="579"/>
      <c r="J41" s="509"/>
      <c r="K41" s="579"/>
      <c r="L41" s="509"/>
      <c r="M41" s="510"/>
      <c r="N41" s="509"/>
      <c r="O41" s="579"/>
      <c r="P41" s="509"/>
      <c r="Q41" s="579"/>
      <c r="R41" s="509"/>
      <c r="S41" s="579"/>
      <c r="T41" s="581">
        <f t="shared" si="5"/>
        <v>0</v>
      </c>
      <c r="U41" s="177"/>
      <c r="V41" s="350" t="e">
        <f t="shared" si="6"/>
        <v>#DIV/0!</v>
      </c>
      <c r="W41" s="177"/>
      <c r="X41" s="177"/>
      <c r="Y41" s="177"/>
      <c r="Z41" s="177"/>
      <c r="AA41" s="515"/>
    </row>
    <row r="42" spans="1:27" ht="30.95" customHeight="1" x14ac:dyDescent="0.45">
      <c r="B42" s="696" t="s">
        <v>362</v>
      </c>
      <c r="C42" s="697"/>
      <c r="D42" s="200"/>
      <c r="E42" s="518"/>
      <c r="F42" s="218" t="s">
        <v>199</v>
      </c>
      <c r="G42" s="220"/>
      <c r="H42" s="507"/>
      <c r="I42" s="578"/>
      <c r="J42" s="507"/>
      <c r="K42" s="578"/>
      <c r="L42" s="507"/>
      <c r="M42" s="508"/>
      <c r="N42" s="507"/>
      <c r="O42" s="578"/>
      <c r="P42" s="507"/>
      <c r="Q42" s="578"/>
      <c r="R42" s="507"/>
      <c r="S42" s="578"/>
      <c r="T42" s="581">
        <f t="shared" si="5"/>
        <v>0</v>
      </c>
      <c r="U42" s="177"/>
      <c r="V42" s="350" t="e">
        <f t="shared" si="6"/>
        <v>#DIV/0!</v>
      </c>
      <c r="W42" s="177"/>
      <c r="X42" s="177"/>
      <c r="Y42" s="177"/>
      <c r="Z42" s="177"/>
      <c r="AA42" s="514"/>
    </row>
    <row r="43" spans="1:27" ht="40.5" customHeight="1" x14ac:dyDescent="0.45">
      <c r="B43" s="689" t="s">
        <v>363</v>
      </c>
      <c r="C43" s="690"/>
      <c r="D43" s="200"/>
      <c r="E43" s="519"/>
      <c r="F43" s="219" t="s">
        <v>199</v>
      </c>
      <c r="G43" s="220"/>
      <c r="H43" s="509"/>
      <c r="I43" s="579"/>
      <c r="J43" s="509"/>
      <c r="K43" s="579"/>
      <c r="L43" s="509"/>
      <c r="M43" s="510"/>
      <c r="N43" s="509"/>
      <c r="O43" s="579"/>
      <c r="P43" s="509"/>
      <c r="Q43" s="579"/>
      <c r="R43" s="509"/>
      <c r="S43" s="579"/>
      <c r="T43" s="581">
        <f t="shared" si="5"/>
        <v>0</v>
      </c>
      <c r="U43" s="177"/>
      <c r="V43" s="350" t="e">
        <f t="shared" si="6"/>
        <v>#DIV/0!</v>
      </c>
      <c r="W43" s="177"/>
      <c r="X43" s="177"/>
      <c r="Y43" s="177"/>
      <c r="Z43" s="177"/>
      <c r="AA43" s="515"/>
    </row>
    <row r="44" spans="1:27" ht="30.95" customHeight="1" x14ac:dyDescent="0.45">
      <c r="B44" s="696" t="s">
        <v>214</v>
      </c>
      <c r="C44" s="697"/>
      <c r="D44" s="200"/>
      <c r="E44" s="518"/>
      <c r="F44" s="218" t="s">
        <v>199</v>
      </c>
      <c r="G44" s="220"/>
      <c r="H44" s="507"/>
      <c r="I44" s="578"/>
      <c r="J44" s="507"/>
      <c r="K44" s="578"/>
      <c r="L44" s="507"/>
      <c r="M44" s="508"/>
      <c r="N44" s="507"/>
      <c r="O44" s="578"/>
      <c r="P44" s="507"/>
      <c r="Q44" s="578"/>
      <c r="R44" s="507"/>
      <c r="S44" s="578"/>
      <c r="T44" s="581">
        <f t="shared" si="5"/>
        <v>0</v>
      </c>
      <c r="U44" s="177"/>
      <c r="V44" s="350" t="e">
        <f t="shared" si="6"/>
        <v>#DIV/0!</v>
      </c>
      <c r="W44" s="177"/>
      <c r="X44" s="177"/>
      <c r="Y44" s="177"/>
      <c r="Z44" s="177"/>
      <c r="AA44" s="514"/>
    </row>
    <row r="45" spans="1:27" ht="30.95" customHeight="1" thickBot="1" x14ac:dyDescent="0.5">
      <c r="B45" s="689" t="s">
        <v>215</v>
      </c>
      <c r="C45" s="690"/>
      <c r="D45" s="200"/>
      <c r="E45" s="519"/>
      <c r="F45" s="219" t="s">
        <v>199</v>
      </c>
      <c r="G45" s="220"/>
      <c r="H45" s="512"/>
      <c r="I45" s="580"/>
      <c r="J45" s="512"/>
      <c r="K45" s="580"/>
      <c r="L45" s="512"/>
      <c r="M45" s="513"/>
      <c r="N45" s="512"/>
      <c r="O45" s="580"/>
      <c r="P45" s="512"/>
      <c r="Q45" s="580"/>
      <c r="R45" s="512"/>
      <c r="S45" s="580"/>
      <c r="T45" s="582">
        <f t="shared" si="5"/>
        <v>0</v>
      </c>
      <c r="U45" s="177"/>
      <c r="V45" s="351" t="e">
        <f t="shared" si="6"/>
        <v>#DIV/0!</v>
      </c>
      <c r="W45" s="177"/>
      <c r="X45" s="177"/>
      <c r="Y45" s="177"/>
      <c r="Z45" s="177"/>
      <c r="AA45" s="515"/>
    </row>
    <row r="46" spans="1:27" ht="14.65" thickBot="1" x14ac:dyDescent="0.5">
      <c r="B46" s="205"/>
      <c r="C46" s="206"/>
      <c r="D46" s="206"/>
      <c r="E46" s="215"/>
      <c r="F46" s="215"/>
      <c r="G46" s="215"/>
      <c r="H46" s="215"/>
      <c r="I46" s="215"/>
      <c r="J46" s="215"/>
      <c r="K46" s="215"/>
      <c r="L46" s="215"/>
      <c r="M46" s="215"/>
      <c r="N46" s="215"/>
      <c r="O46" s="215"/>
      <c r="P46" s="215"/>
      <c r="Q46" s="215"/>
      <c r="R46" s="215"/>
      <c r="S46" s="215"/>
      <c r="T46" s="215"/>
      <c r="U46" s="207"/>
      <c r="V46" s="233"/>
      <c r="W46" s="207"/>
      <c r="X46" s="207"/>
      <c r="Y46" s="207"/>
      <c r="Z46" s="177"/>
      <c r="AA46" s="208"/>
    </row>
    <row r="47" spans="1:27" x14ac:dyDescent="0.45">
      <c r="B47" s="209"/>
      <c r="C47" s="210"/>
      <c r="D47" s="210"/>
      <c r="E47" s="216"/>
      <c r="F47" s="216"/>
      <c r="G47" s="216"/>
      <c r="H47" s="216"/>
      <c r="I47" s="216"/>
      <c r="J47" s="216"/>
      <c r="K47" s="216"/>
      <c r="L47" s="216"/>
      <c r="M47" s="216"/>
      <c r="N47" s="216"/>
      <c r="O47" s="216"/>
      <c r="P47" s="216"/>
      <c r="Q47" s="216"/>
      <c r="R47" s="216"/>
      <c r="S47" s="216"/>
      <c r="T47" s="216"/>
      <c r="U47" s="211"/>
      <c r="V47" s="234"/>
      <c r="W47" s="211"/>
      <c r="X47" s="211"/>
      <c r="Y47" s="211"/>
      <c r="Z47" s="177"/>
      <c r="AA47" s="212"/>
    </row>
    <row r="48" spans="1:27" s="191" customFormat="1" ht="21.95" customHeight="1" x14ac:dyDescent="0.55000000000000004">
      <c r="A48" s="179"/>
      <c r="B48" s="303" t="s">
        <v>468</v>
      </c>
      <c r="C48" s="304"/>
      <c r="D48" s="236"/>
      <c r="E48" s="705" t="s">
        <v>465</v>
      </c>
      <c r="F48" s="705"/>
      <c r="G48" s="232"/>
      <c r="H48" s="705" t="s">
        <v>469</v>
      </c>
      <c r="I48" s="705"/>
      <c r="J48" s="705"/>
      <c r="K48" s="705"/>
      <c r="L48" s="705"/>
      <c r="M48" s="705"/>
      <c r="N48" s="705"/>
      <c r="O48" s="705"/>
      <c r="P48" s="705"/>
      <c r="Q48" s="705"/>
      <c r="R48" s="705"/>
      <c r="S48" s="705"/>
      <c r="T48" s="705"/>
      <c r="U48" s="237"/>
      <c r="V48" s="595"/>
      <c r="W48" s="237"/>
      <c r="X48" s="237"/>
      <c r="Y48" s="237"/>
      <c r="Z48" s="237"/>
      <c r="AA48" s="355" t="s">
        <v>470</v>
      </c>
    </row>
    <row r="49" spans="2:29" ht="14.65" thickBot="1" x14ac:dyDescent="0.5">
      <c r="B49" s="191"/>
      <c r="C49" s="176"/>
      <c r="D49" s="176"/>
      <c r="E49" s="220"/>
      <c r="F49" s="220"/>
      <c r="G49" s="220"/>
      <c r="H49" s="682" t="s">
        <v>454</v>
      </c>
      <c r="I49" s="683"/>
      <c r="J49" s="683"/>
      <c r="K49" s="683"/>
      <c r="L49" s="683"/>
      <c r="M49" s="683"/>
      <c r="N49" s="683"/>
      <c r="O49" s="683"/>
      <c r="P49" s="683"/>
      <c r="Q49" s="683"/>
      <c r="R49" s="683"/>
      <c r="S49" s="683"/>
      <c r="T49" s="683"/>
      <c r="U49" s="177"/>
      <c r="V49" s="239"/>
      <c r="W49" s="177"/>
      <c r="X49" s="177"/>
      <c r="Y49" s="177"/>
      <c r="Z49" s="177"/>
      <c r="AA49" s="182"/>
    </row>
    <row r="50" spans="2:29" s="174" customFormat="1" ht="74.099999999999994" customHeight="1" thickBot="1" x14ac:dyDescent="0.5">
      <c r="B50" s="195" t="s">
        <v>364</v>
      </c>
      <c r="C50" s="195"/>
      <c r="D50" s="204"/>
      <c r="E50" s="222" t="s">
        <v>453</v>
      </c>
      <c r="F50" s="222" t="s">
        <v>191</v>
      </c>
      <c r="G50" s="221"/>
      <c r="H50" s="222" t="s">
        <v>374</v>
      </c>
      <c r="I50" s="222" t="s">
        <v>375</v>
      </c>
      <c r="J50" s="222" t="s">
        <v>376</v>
      </c>
      <c r="K50" s="222" t="s">
        <v>377</v>
      </c>
      <c r="L50" s="222" t="s">
        <v>378</v>
      </c>
      <c r="N50" s="325" t="s">
        <v>379</v>
      </c>
      <c r="O50" s="325" t="s">
        <v>2931</v>
      </c>
      <c r="Q50" s="290"/>
      <c r="R50" s="290"/>
      <c r="T50" s="352" t="s">
        <v>2885</v>
      </c>
      <c r="U50" s="175"/>
      <c r="V50" s="594" t="s">
        <v>2987</v>
      </c>
      <c r="W50" s="175"/>
      <c r="X50" s="175"/>
      <c r="Y50" s="175"/>
      <c r="Z50" s="175"/>
      <c r="AA50" s="356" t="s">
        <v>456</v>
      </c>
    </row>
    <row r="51" spans="2:29" x14ac:dyDescent="0.45">
      <c r="B51" s="198" t="s">
        <v>473</v>
      </c>
      <c r="C51" s="196"/>
      <c r="E51" s="520"/>
      <c r="F51" s="223" t="s">
        <v>200</v>
      </c>
      <c r="H51" s="574"/>
      <c r="I51" s="574"/>
      <c r="J51" s="574"/>
      <c r="K51" s="574"/>
      <c r="L51" s="574"/>
      <c r="N51" s="570"/>
      <c r="O51" s="524"/>
      <c r="P51" s="225"/>
      <c r="Q51" s="225"/>
      <c r="R51" s="225"/>
      <c r="S51" s="225"/>
      <c r="T51" s="392">
        <f t="shared" ref="T51:T86" si="7">(H51*5*52)+(I51*26)+(J51*12)+SUM(K51:N51)</f>
        <v>0</v>
      </c>
      <c r="U51" s="228"/>
      <c r="V51" s="353" t="e">
        <f t="shared" ref="V51:V86" si="8">((T51*E51)/60)/$AD$1</f>
        <v>#DIV/0!</v>
      </c>
      <c r="AA51" s="528" t="s">
        <v>452</v>
      </c>
      <c r="AC51" s="306"/>
    </row>
    <row r="52" spans="2:29" x14ac:dyDescent="0.45">
      <c r="B52" s="199" t="s">
        <v>162</v>
      </c>
      <c r="C52" s="197"/>
      <c r="E52" s="521"/>
      <c r="F52" s="224" t="s">
        <v>200</v>
      </c>
      <c r="H52" s="575"/>
      <c r="I52" s="575"/>
      <c r="J52" s="575"/>
      <c r="K52" s="575"/>
      <c r="L52" s="575"/>
      <c r="N52" s="571"/>
      <c r="O52" s="525"/>
      <c r="P52" s="225"/>
      <c r="Q52" s="225"/>
      <c r="R52" s="225"/>
      <c r="S52" s="225"/>
      <c r="T52" s="392">
        <f t="shared" si="7"/>
        <v>0</v>
      </c>
      <c r="U52" s="228"/>
      <c r="V52" s="353" t="e">
        <f t="shared" si="8"/>
        <v>#DIV/0!</v>
      </c>
      <c r="AA52" s="529"/>
    </row>
    <row r="53" spans="2:29" x14ac:dyDescent="0.45">
      <c r="B53" s="198" t="s">
        <v>43</v>
      </c>
      <c r="C53" s="196"/>
      <c r="E53" s="520"/>
      <c r="F53" s="223" t="s">
        <v>200</v>
      </c>
      <c r="H53" s="574"/>
      <c r="I53" s="574"/>
      <c r="J53" s="574"/>
      <c r="K53" s="574"/>
      <c r="L53" s="574"/>
      <c r="N53" s="570"/>
      <c r="O53" s="524"/>
      <c r="P53" s="225"/>
      <c r="Q53" s="225"/>
      <c r="R53" s="225"/>
      <c r="S53" s="225"/>
      <c r="T53" s="392">
        <f t="shared" si="7"/>
        <v>0</v>
      </c>
      <c r="U53" s="228"/>
      <c r="V53" s="353" t="e">
        <f t="shared" si="8"/>
        <v>#DIV/0!</v>
      </c>
      <c r="AA53" s="530"/>
    </row>
    <row r="54" spans="2:29" x14ac:dyDescent="0.45">
      <c r="B54" s="199" t="s">
        <v>148</v>
      </c>
      <c r="C54" s="197"/>
      <c r="E54" s="521"/>
      <c r="F54" s="224" t="s">
        <v>200</v>
      </c>
      <c r="H54" s="575"/>
      <c r="I54" s="575"/>
      <c r="J54" s="575"/>
      <c r="K54" s="575"/>
      <c r="L54" s="575"/>
      <c r="N54" s="571"/>
      <c r="O54" s="525"/>
      <c r="P54" s="225"/>
      <c r="Q54" s="225"/>
      <c r="R54" s="225"/>
      <c r="S54" s="225"/>
      <c r="T54" s="392">
        <f t="shared" si="7"/>
        <v>0</v>
      </c>
      <c r="U54" s="228"/>
      <c r="V54" s="353" t="e">
        <f t="shared" si="8"/>
        <v>#DIV/0!</v>
      </c>
      <c r="AA54" s="529"/>
    </row>
    <row r="55" spans="2:29" x14ac:dyDescent="0.45">
      <c r="B55" s="198" t="s">
        <v>123</v>
      </c>
      <c r="C55" s="196"/>
      <c r="E55" s="520"/>
      <c r="F55" s="223" t="s">
        <v>200</v>
      </c>
      <c r="H55" s="574"/>
      <c r="I55" s="574"/>
      <c r="J55" s="574"/>
      <c r="K55" s="574"/>
      <c r="L55" s="574"/>
      <c r="N55" s="570"/>
      <c r="O55" s="524"/>
      <c r="P55" s="225"/>
      <c r="Q55" s="225"/>
      <c r="R55" s="225"/>
      <c r="S55" s="225"/>
      <c r="T55" s="392">
        <f t="shared" si="7"/>
        <v>0</v>
      </c>
      <c r="U55" s="228"/>
      <c r="V55" s="353" t="e">
        <f t="shared" si="8"/>
        <v>#DIV/0!</v>
      </c>
      <c r="AA55" s="530"/>
    </row>
    <row r="56" spans="2:29" x14ac:dyDescent="0.45">
      <c r="B56" s="199" t="s">
        <v>122</v>
      </c>
      <c r="C56" s="197"/>
      <c r="E56" s="521"/>
      <c r="F56" s="224" t="s">
        <v>200</v>
      </c>
      <c r="H56" s="575"/>
      <c r="I56" s="575"/>
      <c r="J56" s="575"/>
      <c r="K56" s="575"/>
      <c r="L56" s="575"/>
      <c r="N56" s="571"/>
      <c r="O56" s="525"/>
      <c r="P56" s="225"/>
      <c r="Q56" s="225"/>
      <c r="R56" s="225"/>
      <c r="S56" s="225"/>
      <c r="T56" s="392">
        <f t="shared" si="7"/>
        <v>0</v>
      </c>
      <c r="U56" s="228"/>
      <c r="V56" s="353" t="e">
        <f t="shared" si="8"/>
        <v>#DIV/0!</v>
      </c>
      <c r="AA56" s="529"/>
    </row>
    <row r="57" spans="2:29" x14ac:dyDescent="0.45">
      <c r="B57" s="198" t="s">
        <v>124</v>
      </c>
      <c r="C57" s="196"/>
      <c r="E57" s="520"/>
      <c r="F57" s="223" t="s">
        <v>200</v>
      </c>
      <c r="H57" s="574"/>
      <c r="I57" s="574"/>
      <c r="J57" s="574"/>
      <c r="K57" s="574"/>
      <c r="L57" s="574"/>
      <c r="N57" s="570"/>
      <c r="O57" s="524"/>
      <c r="P57" s="225"/>
      <c r="Q57" s="225"/>
      <c r="R57" s="225"/>
      <c r="S57" s="225"/>
      <c r="T57" s="392">
        <f t="shared" si="7"/>
        <v>0</v>
      </c>
      <c r="U57" s="228"/>
      <c r="V57" s="353" t="e">
        <f t="shared" si="8"/>
        <v>#DIV/0!</v>
      </c>
      <c r="AA57" s="530"/>
    </row>
    <row r="58" spans="2:29" x14ac:dyDescent="0.45">
      <c r="B58" s="199" t="s">
        <v>121</v>
      </c>
      <c r="C58" s="197"/>
      <c r="E58" s="521"/>
      <c r="F58" s="224" t="s">
        <v>200</v>
      </c>
      <c r="H58" s="575"/>
      <c r="I58" s="575"/>
      <c r="J58" s="575"/>
      <c r="K58" s="575"/>
      <c r="L58" s="575"/>
      <c r="N58" s="571"/>
      <c r="O58" s="525"/>
      <c r="P58" s="225"/>
      <c r="Q58" s="225"/>
      <c r="R58" s="225"/>
      <c r="S58" s="225"/>
      <c r="T58" s="392">
        <f t="shared" si="7"/>
        <v>0</v>
      </c>
      <c r="U58" s="228"/>
      <c r="V58" s="353" t="e">
        <f t="shared" si="8"/>
        <v>#DIV/0!</v>
      </c>
      <c r="AA58" s="529"/>
    </row>
    <row r="59" spans="2:29" x14ac:dyDescent="0.45">
      <c r="B59" s="198" t="s">
        <v>149</v>
      </c>
      <c r="C59" s="196"/>
      <c r="E59" s="520"/>
      <c r="F59" s="223" t="s">
        <v>200</v>
      </c>
      <c r="H59" s="574"/>
      <c r="I59" s="574"/>
      <c r="J59" s="574"/>
      <c r="K59" s="574"/>
      <c r="L59" s="574"/>
      <c r="N59" s="570"/>
      <c r="O59" s="524"/>
      <c r="P59" s="225"/>
      <c r="Q59" s="225"/>
      <c r="R59" s="225"/>
      <c r="S59" s="225"/>
      <c r="T59" s="392">
        <f t="shared" si="7"/>
        <v>0</v>
      </c>
      <c r="U59" s="228"/>
      <c r="V59" s="353" t="e">
        <f t="shared" si="8"/>
        <v>#DIV/0!</v>
      </c>
      <c r="AA59" s="530"/>
    </row>
    <row r="60" spans="2:29" x14ac:dyDescent="0.45">
      <c r="B60" s="199" t="s">
        <v>190</v>
      </c>
      <c r="C60" s="197"/>
      <c r="E60" s="521"/>
      <c r="F60" s="224" t="s">
        <v>200</v>
      </c>
      <c r="H60" s="575"/>
      <c r="I60" s="575"/>
      <c r="J60" s="575"/>
      <c r="K60" s="575"/>
      <c r="L60" s="575"/>
      <c r="N60" s="571"/>
      <c r="O60" s="525"/>
      <c r="P60" s="225"/>
      <c r="Q60" s="225"/>
      <c r="R60" s="225"/>
      <c r="S60" s="225"/>
      <c r="T60" s="392">
        <f t="shared" si="7"/>
        <v>0</v>
      </c>
      <c r="U60" s="228"/>
      <c r="V60" s="353" t="e">
        <f t="shared" si="8"/>
        <v>#DIV/0!</v>
      </c>
      <c r="AA60" s="529"/>
    </row>
    <row r="61" spans="2:29" x14ac:dyDescent="0.45">
      <c r="B61" s="198" t="s">
        <v>137</v>
      </c>
      <c r="C61" s="196"/>
      <c r="D61" s="201"/>
      <c r="E61" s="522"/>
      <c r="F61" s="223" t="s">
        <v>200</v>
      </c>
      <c r="H61" s="574"/>
      <c r="I61" s="574"/>
      <c r="J61" s="574"/>
      <c r="K61" s="574"/>
      <c r="L61" s="576"/>
      <c r="N61" s="572"/>
      <c r="O61" s="526"/>
      <c r="P61" s="225"/>
      <c r="Q61" s="225"/>
      <c r="R61" s="225"/>
      <c r="S61" s="225"/>
      <c r="T61" s="392">
        <f t="shared" si="7"/>
        <v>0</v>
      </c>
      <c r="U61" s="228"/>
      <c r="V61" s="353" t="e">
        <f t="shared" si="8"/>
        <v>#DIV/0!</v>
      </c>
      <c r="AA61" s="531"/>
    </row>
    <row r="62" spans="2:29" x14ac:dyDescent="0.45">
      <c r="B62" s="199" t="s">
        <v>471</v>
      </c>
      <c r="C62" s="197"/>
      <c r="D62" s="201"/>
      <c r="E62" s="523"/>
      <c r="F62" s="224" t="s">
        <v>200</v>
      </c>
      <c r="H62" s="575"/>
      <c r="I62" s="575"/>
      <c r="J62" s="575"/>
      <c r="K62" s="575"/>
      <c r="L62" s="577"/>
      <c r="N62" s="573"/>
      <c r="O62" s="527"/>
      <c r="P62" s="225"/>
      <c r="Q62" s="225"/>
      <c r="R62" s="225"/>
      <c r="S62" s="225"/>
      <c r="T62" s="392">
        <f t="shared" si="7"/>
        <v>0</v>
      </c>
      <c r="U62" s="228"/>
      <c r="V62" s="353" t="e">
        <f t="shared" si="8"/>
        <v>#DIV/0!</v>
      </c>
      <c r="AA62" s="532"/>
    </row>
    <row r="63" spans="2:29" x14ac:dyDescent="0.45">
      <c r="B63" s="198" t="s">
        <v>139</v>
      </c>
      <c r="C63" s="196"/>
      <c r="D63" s="201"/>
      <c r="E63" s="522"/>
      <c r="F63" s="223" t="s">
        <v>200</v>
      </c>
      <c r="H63" s="574"/>
      <c r="I63" s="574"/>
      <c r="J63" s="574"/>
      <c r="K63" s="574"/>
      <c r="L63" s="576"/>
      <c r="N63" s="572"/>
      <c r="O63" s="526"/>
      <c r="P63" s="225"/>
      <c r="Q63" s="225"/>
      <c r="R63" s="225"/>
      <c r="S63" s="225"/>
      <c r="T63" s="392">
        <f t="shared" si="7"/>
        <v>0</v>
      </c>
      <c r="U63" s="228"/>
      <c r="V63" s="353" t="e">
        <f t="shared" si="8"/>
        <v>#DIV/0!</v>
      </c>
      <c r="AA63" s="531"/>
    </row>
    <row r="64" spans="2:29" x14ac:dyDescent="0.45">
      <c r="B64" s="199" t="s">
        <v>187</v>
      </c>
      <c r="C64" s="197"/>
      <c r="D64" s="201"/>
      <c r="E64" s="523"/>
      <c r="F64" s="224" t="s">
        <v>200</v>
      </c>
      <c r="H64" s="575"/>
      <c r="I64" s="575"/>
      <c r="J64" s="575"/>
      <c r="K64" s="575"/>
      <c r="L64" s="577"/>
      <c r="N64" s="573"/>
      <c r="O64" s="527"/>
      <c r="P64" s="225"/>
      <c r="Q64" s="225"/>
      <c r="R64" s="225"/>
      <c r="S64" s="225"/>
      <c r="T64" s="392">
        <f t="shared" si="7"/>
        <v>0</v>
      </c>
      <c r="U64" s="228"/>
      <c r="V64" s="353" t="e">
        <f t="shared" si="8"/>
        <v>#DIV/0!</v>
      </c>
      <c r="AA64" s="532"/>
    </row>
    <row r="65" spans="2:27" x14ac:dyDescent="0.45">
      <c r="B65" s="198" t="s">
        <v>130</v>
      </c>
      <c r="C65" s="196"/>
      <c r="D65" s="201"/>
      <c r="E65" s="522"/>
      <c r="F65" s="223" t="s">
        <v>200</v>
      </c>
      <c r="H65" s="574"/>
      <c r="I65" s="574"/>
      <c r="J65" s="574"/>
      <c r="K65" s="574"/>
      <c r="L65" s="576"/>
      <c r="N65" s="572"/>
      <c r="O65" s="526"/>
      <c r="P65" s="225"/>
      <c r="Q65" s="225"/>
      <c r="R65" s="225"/>
      <c r="S65" s="225"/>
      <c r="T65" s="392">
        <f t="shared" si="7"/>
        <v>0</v>
      </c>
      <c r="U65" s="228"/>
      <c r="V65" s="353" t="e">
        <f t="shared" si="8"/>
        <v>#DIV/0!</v>
      </c>
      <c r="AA65" s="531"/>
    </row>
    <row r="66" spans="2:27" x14ac:dyDescent="0.45">
      <c r="B66" s="199" t="s">
        <v>131</v>
      </c>
      <c r="C66" s="197"/>
      <c r="D66" s="201"/>
      <c r="E66" s="523"/>
      <c r="F66" s="224" t="s">
        <v>200</v>
      </c>
      <c r="H66" s="575"/>
      <c r="I66" s="575"/>
      <c r="J66" s="575"/>
      <c r="K66" s="575"/>
      <c r="L66" s="577"/>
      <c r="N66" s="573"/>
      <c r="O66" s="527"/>
      <c r="P66" s="225"/>
      <c r="Q66" s="225"/>
      <c r="R66" s="225"/>
      <c r="S66" s="225"/>
      <c r="T66" s="392">
        <f t="shared" si="7"/>
        <v>0</v>
      </c>
      <c r="U66" s="228"/>
      <c r="V66" s="353" t="e">
        <f t="shared" si="8"/>
        <v>#DIV/0!</v>
      </c>
      <c r="AA66" s="532"/>
    </row>
    <row r="67" spans="2:27" x14ac:dyDescent="0.45">
      <c r="B67" s="198" t="s">
        <v>134</v>
      </c>
      <c r="C67" s="196"/>
      <c r="D67" s="201"/>
      <c r="E67" s="522"/>
      <c r="F67" s="223" t="s">
        <v>200</v>
      </c>
      <c r="H67" s="574"/>
      <c r="I67" s="574"/>
      <c r="J67" s="574"/>
      <c r="K67" s="574"/>
      <c r="L67" s="576"/>
      <c r="N67" s="572"/>
      <c r="O67" s="526"/>
      <c r="P67" s="225"/>
      <c r="Q67" s="225"/>
      <c r="R67" s="225"/>
      <c r="S67" s="225"/>
      <c r="T67" s="392">
        <f t="shared" si="7"/>
        <v>0</v>
      </c>
      <c r="U67" s="228"/>
      <c r="V67" s="353" t="e">
        <f t="shared" si="8"/>
        <v>#DIV/0!</v>
      </c>
      <c r="AA67" s="531"/>
    </row>
    <row r="68" spans="2:27" x14ac:dyDescent="0.45">
      <c r="B68" s="199" t="s">
        <v>135</v>
      </c>
      <c r="C68" s="197"/>
      <c r="D68" s="201"/>
      <c r="E68" s="523"/>
      <c r="F68" s="224" t="s">
        <v>200</v>
      </c>
      <c r="H68" s="575"/>
      <c r="I68" s="575"/>
      <c r="J68" s="575"/>
      <c r="K68" s="575"/>
      <c r="L68" s="577"/>
      <c r="N68" s="573"/>
      <c r="O68" s="527"/>
      <c r="P68" s="225"/>
      <c r="Q68" s="225"/>
      <c r="R68" s="225"/>
      <c r="S68" s="225"/>
      <c r="T68" s="392">
        <f t="shared" si="7"/>
        <v>0</v>
      </c>
      <c r="U68" s="228"/>
      <c r="V68" s="353" t="e">
        <f t="shared" si="8"/>
        <v>#DIV/0!</v>
      </c>
      <c r="AA68" s="532"/>
    </row>
    <row r="69" spans="2:27" x14ac:dyDescent="0.45">
      <c r="B69" s="198" t="s">
        <v>132</v>
      </c>
      <c r="C69" s="196"/>
      <c r="D69" s="201"/>
      <c r="E69" s="522"/>
      <c r="F69" s="223" t="s">
        <v>200</v>
      </c>
      <c r="H69" s="574"/>
      <c r="I69" s="574"/>
      <c r="J69" s="574"/>
      <c r="K69" s="574"/>
      <c r="L69" s="576"/>
      <c r="N69" s="572"/>
      <c r="O69" s="526"/>
      <c r="P69" s="225"/>
      <c r="Q69" s="225"/>
      <c r="R69" s="225"/>
      <c r="S69" s="225"/>
      <c r="T69" s="392">
        <f t="shared" si="7"/>
        <v>0</v>
      </c>
      <c r="U69" s="228"/>
      <c r="V69" s="353" t="e">
        <f t="shared" si="8"/>
        <v>#DIV/0!</v>
      </c>
      <c r="AA69" s="531"/>
    </row>
    <row r="70" spans="2:27" x14ac:dyDescent="0.45">
      <c r="B70" s="199" t="s">
        <v>133</v>
      </c>
      <c r="C70" s="197"/>
      <c r="D70" s="201"/>
      <c r="E70" s="523"/>
      <c r="F70" s="224" t="s">
        <v>200</v>
      </c>
      <c r="H70" s="575"/>
      <c r="I70" s="575"/>
      <c r="J70" s="575"/>
      <c r="K70" s="575"/>
      <c r="L70" s="577"/>
      <c r="N70" s="573"/>
      <c r="O70" s="527"/>
      <c r="P70" s="225"/>
      <c r="Q70" s="225"/>
      <c r="R70" s="225"/>
      <c r="S70" s="225"/>
      <c r="T70" s="392">
        <f t="shared" si="7"/>
        <v>0</v>
      </c>
      <c r="U70" s="228"/>
      <c r="V70" s="353" t="e">
        <f t="shared" si="8"/>
        <v>#DIV/0!</v>
      </c>
      <c r="AA70" s="532"/>
    </row>
    <row r="71" spans="2:27" x14ac:dyDescent="0.45">
      <c r="B71" s="198" t="s">
        <v>129</v>
      </c>
      <c r="C71" s="196"/>
      <c r="D71" s="201"/>
      <c r="E71" s="522"/>
      <c r="F71" s="223" t="s">
        <v>200</v>
      </c>
      <c r="H71" s="574"/>
      <c r="I71" s="574"/>
      <c r="J71" s="574"/>
      <c r="K71" s="574"/>
      <c r="L71" s="576"/>
      <c r="N71" s="572"/>
      <c r="O71" s="526"/>
      <c r="P71" s="225"/>
      <c r="Q71" s="225"/>
      <c r="R71" s="225"/>
      <c r="S71" s="225"/>
      <c r="T71" s="392">
        <f t="shared" si="7"/>
        <v>0</v>
      </c>
      <c r="U71" s="228"/>
      <c r="V71" s="353" t="e">
        <f t="shared" si="8"/>
        <v>#DIV/0!</v>
      </c>
      <c r="AA71" s="531"/>
    </row>
    <row r="72" spans="2:27" x14ac:dyDescent="0.45">
      <c r="B72" s="199" t="s">
        <v>140</v>
      </c>
      <c r="C72" s="197"/>
      <c r="D72" s="201"/>
      <c r="E72" s="523"/>
      <c r="F72" s="224" t="s">
        <v>200</v>
      </c>
      <c r="H72" s="575"/>
      <c r="I72" s="575"/>
      <c r="J72" s="575"/>
      <c r="K72" s="575"/>
      <c r="L72" s="577"/>
      <c r="N72" s="573"/>
      <c r="O72" s="527"/>
      <c r="P72" s="225"/>
      <c r="Q72" s="225"/>
      <c r="R72" s="225"/>
      <c r="S72" s="225"/>
      <c r="T72" s="392">
        <f t="shared" si="7"/>
        <v>0</v>
      </c>
      <c r="U72" s="228"/>
      <c r="V72" s="353" t="e">
        <f>((T72*E72)/60)/$AD$1</f>
        <v>#DIV/0!</v>
      </c>
      <c r="AA72" s="532"/>
    </row>
    <row r="73" spans="2:27" x14ac:dyDescent="0.45">
      <c r="B73" s="198" t="s">
        <v>141</v>
      </c>
      <c r="C73" s="196"/>
      <c r="D73" s="201"/>
      <c r="E73" s="522"/>
      <c r="F73" s="223" t="s">
        <v>200</v>
      </c>
      <c r="H73" s="574"/>
      <c r="I73" s="574"/>
      <c r="J73" s="574"/>
      <c r="K73" s="574"/>
      <c r="L73" s="576"/>
      <c r="N73" s="572"/>
      <c r="O73" s="526"/>
      <c r="P73" s="225"/>
      <c r="Q73" s="225"/>
      <c r="R73" s="225"/>
      <c r="S73" s="225"/>
      <c r="T73" s="392">
        <f t="shared" si="7"/>
        <v>0</v>
      </c>
      <c r="U73" s="228"/>
      <c r="V73" s="353" t="e">
        <f t="shared" si="8"/>
        <v>#DIV/0!</v>
      </c>
      <c r="AA73" s="531"/>
    </row>
    <row r="74" spans="2:27" x14ac:dyDescent="0.45">
      <c r="B74" s="199" t="s">
        <v>51</v>
      </c>
      <c r="C74" s="197"/>
      <c r="D74" s="201"/>
      <c r="E74" s="523"/>
      <c r="F74" s="224" t="s">
        <v>200</v>
      </c>
      <c r="H74" s="575"/>
      <c r="I74" s="575"/>
      <c r="J74" s="575"/>
      <c r="K74" s="575"/>
      <c r="L74" s="577"/>
      <c r="N74" s="573"/>
      <c r="O74" s="527"/>
      <c r="P74" s="225"/>
      <c r="Q74" s="225"/>
      <c r="R74" s="225"/>
      <c r="S74" s="225"/>
      <c r="T74" s="392">
        <f t="shared" si="7"/>
        <v>0</v>
      </c>
      <c r="U74" s="228"/>
      <c r="V74" s="353" t="e">
        <f t="shared" si="8"/>
        <v>#DIV/0!</v>
      </c>
      <c r="AA74" s="532"/>
    </row>
    <row r="75" spans="2:27" x14ac:dyDescent="0.45">
      <c r="B75" s="198" t="s">
        <v>356</v>
      </c>
      <c r="C75" s="196"/>
      <c r="D75" s="201"/>
      <c r="E75" s="522"/>
      <c r="F75" s="223" t="s">
        <v>200</v>
      </c>
      <c r="H75" s="574"/>
      <c r="I75" s="574"/>
      <c r="J75" s="574"/>
      <c r="K75" s="574"/>
      <c r="L75" s="576"/>
      <c r="N75" s="572"/>
      <c r="O75" s="526"/>
      <c r="P75" s="225"/>
      <c r="Q75" s="225"/>
      <c r="R75" s="225"/>
      <c r="S75" s="225"/>
      <c r="T75" s="392">
        <f t="shared" si="7"/>
        <v>0</v>
      </c>
      <c r="U75" s="228"/>
      <c r="V75" s="353" t="e">
        <f t="shared" si="8"/>
        <v>#DIV/0!</v>
      </c>
      <c r="AA75" s="531"/>
    </row>
    <row r="76" spans="2:27" x14ac:dyDescent="0.45">
      <c r="B76" s="199" t="s">
        <v>372</v>
      </c>
      <c r="C76" s="197"/>
      <c r="D76" s="201"/>
      <c r="E76" s="523"/>
      <c r="F76" s="224" t="s">
        <v>200</v>
      </c>
      <c r="H76" s="575"/>
      <c r="I76" s="575"/>
      <c r="J76" s="575"/>
      <c r="K76" s="575"/>
      <c r="L76" s="577"/>
      <c r="N76" s="573"/>
      <c r="O76" s="527"/>
      <c r="P76" s="225"/>
      <c r="Q76" s="225"/>
      <c r="R76" s="225"/>
      <c r="S76" s="225"/>
      <c r="T76" s="392">
        <f t="shared" si="7"/>
        <v>0</v>
      </c>
      <c r="U76" s="228"/>
      <c r="V76" s="353" t="e">
        <f t="shared" si="8"/>
        <v>#DIV/0!</v>
      </c>
      <c r="AA76" s="532"/>
    </row>
    <row r="77" spans="2:27" x14ac:dyDescent="0.45">
      <c r="B77" s="198" t="s">
        <v>357</v>
      </c>
      <c r="C77" s="196"/>
      <c r="D77" s="201"/>
      <c r="E77" s="522"/>
      <c r="F77" s="223" t="s">
        <v>373</v>
      </c>
      <c r="H77" s="574"/>
      <c r="I77" s="574"/>
      <c r="J77" s="574"/>
      <c r="K77" s="574"/>
      <c r="L77" s="576"/>
      <c r="N77" s="572"/>
      <c r="O77" s="526"/>
      <c r="P77" s="225"/>
      <c r="Q77" s="225"/>
      <c r="R77" s="225"/>
      <c r="S77" s="225"/>
      <c r="T77" s="392">
        <f t="shared" si="7"/>
        <v>0</v>
      </c>
      <c r="U77" s="228"/>
      <c r="V77" s="353" t="e">
        <f t="shared" si="8"/>
        <v>#DIV/0!</v>
      </c>
      <c r="AA77" s="531"/>
    </row>
    <row r="78" spans="2:27" x14ac:dyDescent="0.45">
      <c r="B78" s="199" t="s">
        <v>358</v>
      </c>
      <c r="C78" s="197"/>
      <c r="D78" s="201"/>
      <c r="E78" s="523"/>
      <c r="F78" s="224" t="s">
        <v>373</v>
      </c>
      <c r="H78" s="575"/>
      <c r="I78" s="575"/>
      <c r="J78" s="575"/>
      <c r="K78" s="575"/>
      <c r="L78" s="577"/>
      <c r="N78" s="573"/>
      <c r="O78" s="527"/>
      <c r="P78" s="225"/>
      <c r="Q78" s="225"/>
      <c r="R78" s="225"/>
      <c r="S78" s="225"/>
      <c r="T78" s="392">
        <f t="shared" si="7"/>
        <v>0</v>
      </c>
      <c r="U78" s="228"/>
      <c r="V78" s="353" t="e">
        <f t="shared" si="8"/>
        <v>#DIV/0!</v>
      </c>
      <c r="AA78" s="532"/>
    </row>
    <row r="79" spans="2:27" x14ac:dyDescent="0.45">
      <c r="B79" s="198" t="s">
        <v>142</v>
      </c>
      <c r="C79" s="196"/>
      <c r="D79" s="201"/>
      <c r="E79" s="522"/>
      <c r="F79" s="223" t="s">
        <v>200</v>
      </c>
      <c r="H79" s="574"/>
      <c r="I79" s="574"/>
      <c r="J79" s="574"/>
      <c r="K79" s="574"/>
      <c r="L79" s="576"/>
      <c r="N79" s="572"/>
      <c r="O79" s="526"/>
      <c r="P79" s="225"/>
      <c r="Q79" s="225"/>
      <c r="R79" s="225"/>
      <c r="S79" s="225"/>
      <c r="T79" s="392">
        <f t="shared" si="7"/>
        <v>0</v>
      </c>
      <c r="U79" s="228"/>
      <c r="V79" s="353" t="e">
        <f t="shared" si="8"/>
        <v>#DIV/0!</v>
      </c>
      <c r="AA79" s="531"/>
    </row>
    <row r="80" spans="2:27" x14ac:dyDescent="0.45">
      <c r="B80" s="199" t="s">
        <v>143</v>
      </c>
      <c r="C80" s="197"/>
      <c r="D80" s="201"/>
      <c r="E80" s="523"/>
      <c r="F80" s="224" t="s">
        <v>200</v>
      </c>
      <c r="H80" s="575"/>
      <c r="I80" s="575"/>
      <c r="J80" s="575"/>
      <c r="K80" s="575"/>
      <c r="L80" s="577"/>
      <c r="N80" s="573"/>
      <c r="O80" s="527"/>
      <c r="P80" s="225"/>
      <c r="Q80" s="225"/>
      <c r="R80" s="225"/>
      <c r="S80" s="225"/>
      <c r="T80" s="392">
        <f t="shared" si="7"/>
        <v>0</v>
      </c>
      <c r="U80" s="228"/>
      <c r="V80" s="353" t="e">
        <f t="shared" si="8"/>
        <v>#DIV/0!</v>
      </c>
      <c r="AA80" s="532"/>
    </row>
    <row r="81" spans="2:27" x14ac:dyDescent="0.45">
      <c r="B81" s="198" t="s">
        <v>55</v>
      </c>
      <c r="C81" s="196"/>
      <c r="D81" s="201"/>
      <c r="E81" s="522"/>
      <c r="F81" s="223" t="s">
        <v>200</v>
      </c>
      <c r="H81" s="574"/>
      <c r="I81" s="574"/>
      <c r="J81" s="574"/>
      <c r="K81" s="574"/>
      <c r="L81" s="576"/>
      <c r="N81" s="572"/>
      <c r="O81" s="526"/>
      <c r="P81" s="225"/>
      <c r="Q81" s="225"/>
      <c r="R81" s="225"/>
      <c r="S81" s="225"/>
      <c r="T81" s="392">
        <f t="shared" si="7"/>
        <v>0</v>
      </c>
      <c r="U81" s="228"/>
      <c r="V81" s="353" t="e">
        <f t="shared" si="8"/>
        <v>#DIV/0!</v>
      </c>
      <c r="AA81" s="531"/>
    </row>
    <row r="82" spans="2:27" x14ac:dyDescent="0.45">
      <c r="B82" s="199" t="s">
        <v>144</v>
      </c>
      <c r="C82" s="197"/>
      <c r="D82" s="201"/>
      <c r="E82" s="523"/>
      <c r="F82" s="224" t="s">
        <v>200</v>
      </c>
      <c r="H82" s="575"/>
      <c r="I82" s="575"/>
      <c r="J82" s="575"/>
      <c r="K82" s="575"/>
      <c r="L82" s="577"/>
      <c r="N82" s="573"/>
      <c r="O82" s="527"/>
      <c r="P82" s="225"/>
      <c r="Q82" s="225"/>
      <c r="R82" s="225"/>
      <c r="S82" s="225"/>
      <c r="T82" s="392">
        <f t="shared" si="7"/>
        <v>0</v>
      </c>
      <c r="U82" s="228"/>
      <c r="V82" s="353" t="e">
        <f t="shared" si="8"/>
        <v>#DIV/0!</v>
      </c>
      <c r="AA82" s="532"/>
    </row>
    <row r="83" spans="2:27" x14ac:dyDescent="0.45">
      <c r="B83" s="198" t="s">
        <v>56</v>
      </c>
      <c r="C83" s="196"/>
      <c r="D83" s="201"/>
      <c r="E83" s="522"/>
      <c r="F83" s="223" t="s">
        <v>200</v>
      </c>
      <c r="H83" s="574"/>
      <c r="I83" s="574"/>
      <c r="J83" s="574"/>
      <c r="K83" s="574"/>
      <c r="L83" s="576"/>
      <c r="N83" s="572"/>
      <c r="O83" s="526"/>
      <c r="P83" s="225"/>
      <c r="Q83" s="225"/>
      <c r="R83" s="225"/>
      <c r="S83" s="225"/>
      <c r="T83" s="392">
        <f t="shared" si="7"/>
        <v>0</v>
      </c>
      <c r="U83" s="228"/>
      <c r="V83" s="353" t="e">
        <f t="shared" si="8"/>
        <v>#DIV/0!</v>
      </c>
      <c r="AA83" s="531"/>
    </row>
    <row r="84" spans="2:27" x14ac:dyDescent="0.45">
      <c r="B84" s="199" t="s">
        <v>353</v>
      </c>
      <c r="C84" s="197"/>
      <c r="D84" s="201"/>
      <c r="E84" s="523"/>
      <c r="F84" s="224" t="s">
        <v>200</v>
      </c>
      <c r="H84" s="575"/>
      <c r="I84" s="575"/>
      <c r="J84" s="575"/>
      <c r="K84" s="575"/>
      <c r="L84" s="577"/>
      <c r="N84" s="573"/>
      <c r="O84" s="527"/>
      <c r="P84" s="225"/>
      <c r="Q84" s="225"/>
      <c r="R84" s="225"/>
      <c r="S84" s="225"/>
      <c r="T84" s="392">
        <f t="shared" si="7"/>
        <v>0</v>
      </c>
      <c r="U84" s="228"/>
      <c r="V84" s="353" t="e">
        <f t="shared" si="8"/>
        <v>#DIV/0!</v>
      </c>
      <c r="AA84" s="532"/>
    </row>
    <row r="85" spans="2:27" x14ac:dyDescent="0.45">
      <c r="B85" s="198" t="s">
        <v>150</v>
      </c>
      <c r="C85" s="196"/>
      <c r="D85" s="201"/>
      <c r="E85" s="522"/>
      <c r="F85" s="223" t="s">
        <v>200</v>
      </c>
      <c r="H85" s="574"/>
      <c r="I85" s="574"/>
      <c r="J85" s="574"/>
      <c r="K85" s="574"/>
      <c r="L85" s="576"/>
      <c r="N85" s="572"/>
      <c r="O85" s="526"/>
      <c r="P85" s="225"/>
      <c r="Q85" s="225"/>
      <c r="R85" s="225"/>
      <c r="S85" s="225"/>
      <c r="T85" s="392">
        <f t="shared" si="7"/>
        <v>0</v>
      </c>
      <c r="U85" s="228"/>
      <c r="V85" s="353" t="e">
        <f t="shared" si="8"/>
        <v>#DIV/0!</v>
      </c>
      <c r="AA85" s="531"/>
    </row>
    <row r="86" spans="2:27" ht="14.65" thickBot="1" x14ac:dyDescent="0.5">
      <c r="B86" s="199" t="s">
        <v>472</v>
      </c>
      <c r="C86" s="197"/>
      <c r="D86" s="201"/>
      <c r="E86" s="523"/>
      <c r="F86" s="224" t="s">
        <v>200</v>
      </c>
      <c r="H86" s="575"/>
      <c r="I86" s="575"/>
      <c r="J86" s="575"/>
      <c r="K86" s="575"/>
      <c r="L86" s="577"/>
      <c r="N86" s="573"/>
      <c r="O86" s="527"/>
      <c r="P86" s="225"/>
      <c r="Q86" s="225"/>
      <c r="R86" s="225"/>
      <c r="S86" s="225"/>
      <c r="T86" s="392">
        <f t="shared" si="7"/>
        <v>0</v>
      </c>
      <c r="U86" s="228"/>
      <c r="V86" s="354" t="e">
        <f t="shared" si="8"/>
        <v>#DIV/0!</v>
      </c>
      <c r="AA86" s="532"/>
    </row>
    <row r="87" spans="2:27" ht="18" x14ac:dyDescent="0.55000000000000004">
      <c r="B87" s="191"/>
      <c r="C87" s="176"/>
      <c r="D87" s="176"/>
      <c r="E87" s="220"/>
      <c r="F87" s="220"/>
      <c r="G87" s="220"/>
      <c r="H87" s="220"/>
      <c r="I87" s="220"/>
      <c r="J87" s="220"/>
      <c r="K87" s="220"/>
      <c r="L87" s="220"/>
      <c r="M87" s="220"/>
      <c r="N87" s="220"/>
      <c r="O87" s="220"/>
      <c r="P87" s="220"/>
      <c r="Q87" s="220"/>
      <c r="R87" s="220"/>
      <c r="S87" s="220"/>
      <c r="T87" s="347"/>
      <c r="U87" s="177"/>
      <c r="V87" s="348"/>
      <c r="W87" s="177"/>
      <c r="X87" s="177"/>
      <c r="Y87" s="177"/>
      <c r="Z87" s="177"/>
      <c r="AA87" s="345"/>
    </row>
    <row r="88" spans="2:27" ht="40.9" customHeight="1" x14ac:dyDescent="0.55000000000000004">
      <c r="B88" s="593" t="s">
        <v>2984</v>
      </c>
      <c r="C88" s="243"/>
      <c r="D88" s="174"/>
      <c r="E88" s="240"/>
      <c r="F88" s="240"/>
      <c r="G88" s="231"/>
      <c r="H88" s="676" t="str">
        <f>H95&amp;H96&amp;H97</f>
        <v>This calculated ROMP equivalent FTE should be similar to 0 FTE, as reported in Section 3. However, it is unlikely to be exactly the same, with variations a result of under/overutilisation due to things such as overtime, long term leave arrangements or shut-down periods.</v>
      </c>
      <c r="I88" s="677"/>
      <c r="J88" s="677"/>
      <c r="K88" s="677"/>
      <c r="L88" s="677"/>
      <c r="M88" s="677"/>
      <c r="N88" s="677"/>
      <c r="O88" s="677"/>
      <c r="P88" s="677"/>
      <c r="Q88" s="677"/>
      <c r="R88" s="677"/>
      <c r="S88" s="677"/>
      <c r="T88" s="677"/>
      <c r="U88" s="174"/>
      <c r="V88" s="534" t="e">
        <f>SUM(V7:V87)</f>
        <v>#DIV/0!</v>
      </c>
      <c r="W88" s="174"/>
      <c r="X88" s="174"/>
      <c r="Y88" s="174"/>
      <c r="Z88" s="174"/>
      <c r="AA88" s="281"/>
    </row>
    <row r="90" spans="2:27" ht="18" x14ac:dyDescent="0.55000000000000004">
      <c r="B90" s="280" t="s">
        <v>2985</v>
      </c>
      <c r="C90" s="43"/>
      <c r="D90" s="174"/>
      <c r="E90" s="240"/>
      <c r="F90" s="240"/>
      <c r="G90" s="231"/>
      <c r="H90" s="227"/>
      <c r="I90" s="227"/>
      <c r="J90" s="227"/>
      <c r="K90" s="227"/>
      <c r="L90" s="227"/>
      <c r="M90" s="227"/>
      <c r="N90" s="227"/>
      <c r="O90" s="227"/>
      <c r="P90" s="227"/>
      <c r="Q90" s="227"/>
      <c r="R90" s="227"/>
      <c r="S90" s="227"/>
      <c r="T90" s="227"/>
      <c r="U90" s="174"/>
      <c r="V90" s="241" t="e">
        <f>V88*'3 ROMP Std Hours'!E46</f>
        <v>#DIV/0!</v>
      </c>
      <c r="W90" s="174"/>
      <c r="X90" s="174"/>
      <c r="Y90" s="174"/>
      <c r="Z90" s="174"/>
      <c r="AA90" s="61"/>
    </row>
    <row r="92" spans="2:27" ht="18" x14ac:dyDescent="0.55000000000000004">
      <c r="B92" s="280" t="s">
        <v>2986</v>
      </c>
      <c r="C92" s="43"/>
      <c r="D92" s="174"/>
      <c r="E92" s="240"/>
      <c r="F92" s="240"/>
      <c r="G92" s="231"/>
      <c r="H92" s="227"/>
      <c r="I92" s="227"/>
      <c r="J92" s="227"/>
      <c r="K92" s="227"/>
      <c r="L92" s="227"/>
      <c r="M92" s="227"/>
      <c r="N92" s="227"/>
      <c r="O92" s="227"/>
      <c r="P92" s="227"/>
      <c r="Q92" s="227"/>
      <c r="R92" s="227"/>
      <c r="S92" s="227"/>
      <c r="T92" s="227"/>
      <c r="U92" s="174"/>
      <c r="V92" s="241" t="e">
        <f>V88*(1-'3 ROMP Std Hours'!E46)</f>
        <v>#DIV/0!</v>
      </c>
      <c r="W92" s="174"/>
      <c r="X92" s="174"/>
      <c r="Y92" s="174"/>
      <c r="Z92" s="174"/>
      <c r="AA92" s="61"/>
    </row>
    <row r="95" spans="2:27" x14ac:dyDescent="0.45">
      <c r="H95" s="535" t="s">
        <v>2983</v>
      </c>
    </row>
    <row r="96" spans="2:27" x14ac:dyDescent="0.45">
      <c r="H96" s="536">
        <f>ROUND('3 ROMP Std Hours'!L50,2)</f>
        <v>0</v>
      </c>
    </row>
    <row r="97" spans="2:8" x14ac:dyDescent="0.45">
      <c r="B97" s="533"/>
      <c r="H97" s="535" t="s">
        <v>2992</v>
      </c>
    </row>
  </sheetData>
  <sheetProtection algorithmName="SHA-512" hashValue="wcUd9Ope8y6FL3szICAkB/SJoT3RX5PxkxaGJW7wMGK3wKRK1NRDU8YDYfTm6rSmNkFuRfcKWwlZ75AbVt0Mfg==" saltValue="ztQk+CBQ2Sm8+RukzCm31w==" spinCount="100000" sheet="1" selectLockedCells="1"/>
  <mergeCells count="45">
    <mergeCell ref="E48:F48"/>
    <mergeCell ref="H48:T48"/>
    <mergeCell ref="H4:V4"/>
    <mergeCell ref="E4:F4"/>
    <mergeCell ref="J38:K38"/>
    <mergeCell ref="L38:M38"/>
    <mergeCell ref="N38:O38"/>
    <mergeCell ref="T7:T8"/>
    <mergeCell ref="T26:T27"/>
    <mergeCell ref="T38:T39"/>
    <mergeCell ref="V38:V39"/>
    <mergeCell ref="V26:V27"/>
    <mergeCell ref="V7:V8"/>
    <mergeCell ref="R38:S38"/>
    <mergeCell ref="B42:C42"/>
    <mergeCell ref="B43:C43"/>
    <mergeCell ref="B44:C44"/>
    <mergeCell ref="B45:C45"/>
    <mergeCell ref="H7:I7"/>
    <mergeCell ref="B38:B39"/>
    <mergeCell ref="E38:E39"/>
    <mergeCell ref="F38:F39"/>
    <mergeCell ref="H38:I38"/>
    <mergeCell ref="B1:AA1"/>
    <mergeCell ref="B40:C40"/>
    <mergeCell ref="B41:C41"/>
    <mergeCell ref="J7:K7"/>
    <mergeCell ref="L7:M7"/>
    <mergeCell ref="N7:O7"/>
    <mergeCell ref="P7:Q7"/>
    <mergeCell ref="R7:S7"/>
    <mergeCell ref="H26:I26"/>
    <mergeCell ref="J26:K26"/>
    <mergeCell ref="L26:M26"/>
    <mergeCell ref="N26:O26"/>
    <mergeCell ref="P26:Q26"/>
    <mergeCell ref="R26:S26"/>
    <mergeCell ref="P38:Q38"/>
    <mergeCell ref="Y7:Y8"/>
    <mergeCell ref="H88:T88"/>
    <mergeCell ref="X7:X8"/>
    <mergeCell ref="AA7:AA8"/>
    <mergeCell ref="AA26:AA27"/>
    <mergeCell ref="AA38:AA39"/>
    <mergeCell ref="H49:T49"/>
  </mergeCells>
  <dataValidations count="6">
    <dataValidation type="list" allowBlank="1" showInputMessage="1" showErrorMessage="1" sqref="Y9:Y24" xr:uid="{9C3F0B58-EE52-D649-94D7-02D98102908B}">
      <formula1>qA_Tech</formula1>
    </dataValidation>
    <dataValidation allowBlank="1" showInputMessage="1" showErrorMessage="1" sqref="F29:F36 F41:F45" xr:uid="{17ABDF28-445B-B745-A9CF-76522E97EB1C}"/>
    <dataValidation type="whole" allowBlank="1" showInputMessage="1" showErrorMessage="1" sqref="E9:E24 E51:E86 E40:E45 E28:E36" xr:uid="{5C239D65-BCF1-4E0D-9E1B-18B20CCAB87C}">
      <formula1>0</formula1>
      <formula2>1000000000000000</formula2>
    </dataValidation>
    <dataValidation type="decimal" allowBlank="1" showInputMessage="1" showErrorMessage="1" sqref="H9:H24 J9:J24 H40:H45 N28:N35 J40:J45 N40:N45 P40:P45 R40:R45 J28:J36 L28:L35 H28:H35 P28:P35 R28:R35 R9:R24 P9:P24 N9:N24 L9:L24 L40:L45" xr:uid="{A4E9FC69-B8C1-45B9-A481-AF54D45DDD0E}">
      <formula1>0</formula1>
      <formula2>1</formula2>
    </dataValidation>
    <dataValidation type="decimal" allowBlank="1" showInputMessage="1" showErrorMessage="1" sqref="I9:I24 K9:K24 M9:M24 O9:O24 Q9:Q24 S9:S24 S28:S35 Q28:Q35 I28:I35 M28:M35 K28:K36 I40:I45 O28:O35 K40:K45 O40:O45 Q40:Q45 S40:S45 M40:M45 H51:L86 N51:N86" xr:uid="{6A7C4B15-B2CD-48A6-9685-6126D0316396}">
      <formula1>0</formula1>
      <formula2>1000000000000</formula2>
    </dataValidation>
    <dataValidation type="whole" allowBlank="1" showInputMessage="1" showErrorMessage="1" sqref="O51:O86" xr:uid="{F32C31B7-226D-4E30-B951-3AB60FF4135E}">
      <formula1>0</formula1>
      <formula2>1000000000000</formula2>
    </dataValidation>
  </dataValidations>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5ABBD3D-DA7D-44DC-B69B-A0944D5A266A}">
          <x14:formula1>
            <xm:f>Lists!$Q$4:$Q$6</xm:f>
          </x14:formula1>
          <xm:sqref>X9:X24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BBE55-AEA1-430B-9740-BD96E50271FF}">
  <dimension ref="A1:G1256"/>
  <sheetViews>
    <sheetView topLeftCell="A1219" zoomScaleNormal="100" zoomScaleSheetLayoutView="96" workbookViewId="0"/>
  </sheetViews>
  <sheetFormatPr defaultColWidth="9" defaultRowHeight="14.25" x14ac:dyDescent="0.45"/>
  <cols>
    <col min="1" max="1" width="28.59765625" style="410" customWidth="1"/>
    <col min="2" max="2" width="13" style="410" customWidth="1"/>
    <col min="3" max="3" width="11.265625" style="410" customWidth="1"/>
    <col min="4" max="4" width="12" style="411" customWidth="1"/>
    <col min="5" max="5" width="19" style="411" customWidth="1"/>
    <col min="6" max="6" width="19.86328125" style="411" customWidth="1"/>
    <col min="7" max="7" width="75.265625" style="410" customWidth="1"/>
    <col min="8" max="16384" width="9" style="410"/>
  </cols>
  <sheetData>
    <row r="1" spans="1:7" ht="18.75" customHeight="1" thickBot="1" x14ac:dyDescent="0.5">
      <c r="A1" s="487" t="s">
        <v>218</v>
      </c>
      <c r="B1" s="488" t="s">
        <v>2882</v>
      </c>
      <c r="C1" s="488" t="s">
        <v>2881</v>
      </c>
      <c r="D1" s="488" t="s">
        <v>2880</v>
      </c>
      <c r="E1" s="488" t="s">
        <v>2879</v>
      </c>
      <c r="F1" s="488" t="s">
        <v>2878</v>
      </c>
      <c r="G1" s="487" t="s">
        <v>2877</v>
      </c>
    </row>
    <row r="2" spans="1:7" x14ac:dyDescent="0.45">
      <c r="A2" s="474" t="s">
        <v>2876</v>
      </c>
      <c r="B2" s="474"/>
      <c r="C2" s="473">
        <v>1</v>
      </c>
      <c r="D2" s="473">
        <v>1.1000000000000001</v>
      </c>
      <c r="E2" s="473" t="s">
        <v>2861</v>
      </c>
      <c r="F2" s="473" t="s">
        <v>490</v>
      </c>
      <c r="G2" s="472" t="str">
        <f>IF(ISBLANK('1 Centre Profile'!$C$5),"",'1 Centre Profile'!$C$5)</f>
        <v/>
      </c>
    </row>
    <row r="3" spans="1:7" x14ac:dyDescent="0.45">
      <c r="A3" s="442" t="s">
        <v>2875</v>
      </c>
      <c r="B3" s="442"/>
      <c r="C3" s="441">
        <v>2</v>
      </c>
      <c r="D3" s="441">
        <v>2.1</v>
      </c>
      <c r="E3" s="441" t="s">
        <v>2861</v>
      </c>
      <c r="F3" s="441" t="s">
        <v>2870</v>
      </c>
      <c r="G3" s="444" t="str">
        <f>IF(ISBLANK('1 Centre Profile'!$C$8),"",'1 Centre Profile'!$C$8)</f>
        <v/>
      </c>
    </row>
    <row r="4" spans="1:7" x14ac:dyDescent="0.45">
      <c r="A4" s="426" t="s">
        <v>2874</v>
      </c>
      <c r="B4" s="426"/>
      <c r="C4" s="425">
        <v>2</v>
      </c>
      <c r="D4" s="425">
        <v>2.2000000000000002</v>
      </c>
      <c r="E4" s="425" t="s">
        <v>2861</v>
      </c>
      <c r="F4" s="425" t="s">
        <v>490</v>
      </c>
      <c r="G4" s="427" t="str">
        <f>IF(ISBLANK('1 Centre Profile'!$C$11),"",'1 Centre Profile'!$C$11)</f>
        <v/>
      </c>
    </row>
    <row r="5" spans="1:7" x14ac:dyDescent="0.45">
      <c r="A5" s="442" t="s">
        <v>2873</v>
      </c>
      <c r="B5" s="442"/>
      <c r="C5" s="441">
        <v>3</v>
      </c>
      <c r="D5" s="441">
        <v>3.1</v>
      </c>
      <c r="E5" s="441" t="s">
        <v>2861</v>
      </c>
      <c r="F5" s="441" t="s">
        <v>499</v>
      </c>
      <c r="G5" s="444" t="str">
        <f>IF(ISBLANK('1 Centre Profile'!$C$14),"",'1 Centre Profile'!$C$14)</f>
        <v/>
      </c>
    </row>
    <row r="6" spans="1:7" x14ac:dyDescent="0.45">
      <c r="A6" s="426" t="s">
        <v>2872</v>
      </c>
      <c r="B6" s="426"/>
      <c r="C6" s="425">
        <v>4</v>
      </c>
      <c r="D6" s="425">
        <v>4.0999999999999996</v>
      </c>
      <c r="E6" s="425" t="s">
        <v>2861</v>
      </c>
      <c r="F6" s="425" t="s">
        <v>2870</v>
      </c>
      <c r="G6" s="427" t="str">
        <f>IF(ISBLANK('1 Centre Profile'!$C$17),"",'1 Centre Profile'!$C$17)</f>
        <v/>
      </c>
    </row>
    <row r="7" spans="1:7" x14ac:dyDescent="0.45">
      <c r="A7" s="442" t="s">
        <v>2871</v>
      </c>
      <c r="B7" s="442"/>
      <c r="C7" s="441">
        <v>5</v>
      </c>
      <c r="D7" s="441">
        <v>5.0999999999999996</v>
      </c>
      <c r="E7" s="441" t="s">
        <v>2861</v>
      </c>
      <c r="F7" s="441" t="s">
        <v>2870</v>
      </c>
      <c r="G7" s="444" t="str">
        <f>IF(ISBLANK('1 Centre Profile'!$C$21),"",'1 Centre Profile'!$C$21)</f>
        <v/>
      </c>
    </row>
    <row r="8" spans="1:7" x14ac:dyDescent="0.45">
      <c r="A8" s="426" t="s">
        <v>2869</v>
      </c>
      <c r="B8" s="426"/>
      <c r="C8" s="425">
        <v>5</v>
      </c>
      <c r="D8" s="425">
        <v>5.2</v>
      </c>
      <c r="E8" s="425" t="s">
        <v>2861</v>
      </c>
      <c r="F8" s="425" t="s">
        <v>490</v>
      </c>
      <c r="G8" s="427" t="str">
        <f>IF(ISBLANK('1 Centre Profile'!$C$24),"",'1 Centre Profile'!$C$24)</f>
        <v/>
      </c>
    </row>
    <row r="9" spans="1:7" x14ac:dyDescent="0.45">
      <c r="A9" s="442" t="s">
        <v>2868</v>
      </c>
      <c r="B9" s="442"/>
      <c r="C9" s="441">
        <v>6</v>
      </c>
      <c r="D9" s="441">
        <v>6.1</v>
      </c>
      <c r="E9" s="441" t="s">
        <v>2861</v>
      </c>
      <c r="F9" s="441" t="s">
        <v>2252</v>
      </c>
      <c r="G9" s="444" t="str">
        <f>IF(ISBLANK('1 Centre Profile'!$C$27),"",'1 Centre Profile'!$C$27)</f>
        <v/>
      </c>
    </row>
    <row r="10" spans="1:7" x14ac:dyDescent="0.45">
      <c r="A10" s="426" t="s">
        <v>2867</v>
      </c>
      <c r="B10" s="426"/>
      <c r="C10" s="425">
        <v>7</v>
      </c>
      <c r="D10" s="425">
        <v>7.1</v>
      </c>
      <c r="E10" s="425" t="s">
        <v>2861</v>
      </c>
      <c r="F10" s="425" t="s">
        <v>499</v>
      </c>
      <c r="G10" s="427" t="str">
        <f>IF(ISBLANK('1 Centre Profile'!$C$31),"",'1 Centre Profile'!$C$31)</f>
        <v/>
      </c>
    </row>
    <row r="11" spans="1:7" x14ac:dyDescent="0.45">
      <c r="A11" s="442" t="s">
        <v>2866</v>
      </c>
      <c r="B11" s="442"/>
      <c r="C11" s="441">
        <v>8</v>
      </c>
      <c r="D11" s="441">
        <v>8.1</v>
      </c>
      <c r="E11" s="441" t="s">
        <v>2861</v>
      </c>
      <c r="F11" s="441" t="s">
        <v>490</v>
      </c>
      <c r="G11" s="444" t="str">
        <f>IF(ISBLANK('1 Centre Profile'!$C$34),"",'1 Centre Profile'!$C$34)</f>
        <v/>
      </c>
    </row>
    <row r="12" spans="1:7" x14ac:dyDescent="0.45">
      <c r="A12" s="426" t="s">
        <v>2865</v>
      </c>
      <c r="B12" s="426"/>
      <c r="C12" s="425">
        <v>9</v>
      </c>
      <c r="D12" s="425">
        <v>9.1</v>
      </c>
      <c r="E12" s="425" t="s">
        <v>2861</v>
      </c>
      <c r="F12" s="425" t="s">
        <v>490</v>
      </c>
      <c r="G12" s="427" t="str">
        <f>IF(ISBLANK('1 Centre Profile'!$C$41),"",'1 Centre Profile'!$C$41)</f>
        <v/>
      </c>
    </row>
    <row r="13" spans="1:7" x14ac:dyDescent="0.45">
      <c r="A13" s="442" t="s">
        <v>2864</v>
      </c>
      <c r="B13" s="442"/>
      <c r="C13" s="441">
        <v>10</v>
      </c>
      <c r="D13" s="441">
        <v>10.1</v>
      </c>
      <c r="E13" s="441" t="s">
        <v>2861</v>
      </c>
      <c r="F13" s="441" t="s">
        <v>490</v>
      </c>
      <c r="G13" s="444" t="str">
        <f>IF(ISBLANK('1 Centre Profile'!$C$44),"",'1 Centre Profile'!$C$44)</f>
        <v/>
      </c>
    </row>
    <row r="14" spans="1:7" x14ac:dyDescent="0.45">
      <c r="A14" s="426" t="s">
        <v>2863</v>
      </c>
      <c r="B14" s="426"/>
      <c r="C14" s="425">
        <v>11</v>
      </c>
      <c r="D14" s="425">
        <v>11.1</v>
      </c>
      <c r="E14" s="425" t="s">
        <v>2861</v>
      </c>
      <c r="F14" s="425" t="s">
        <v>499</v>
      </c>
      <c r="G14" s="427" t="str">
        <f>IF(ISBLANK('1 Centre Profile'!$C$47),"",'1 Centre Profile'!$C$47)</f>
        <v/>
      </c>
    </row>
    <row r="15" spans="1:7" ht="14.65" thickBot="1" x14ac:dyDescent="0.5">
      <c r="A15" s="486" t="s">
        <v>2862</v>
      </c>
      <c r="B15" s="486"/>
      <c r="C15" s="485">
        <v>12</v>
      </c>
      <c r="D15" s="485">
        <v>12.1</v>
      </c>
      <c r="E15" s="485" t="s">
        <v>2861</v>
      </c>
      <c r="F15" s="485" t="s">
        <v>490</v>
      </c>
      <c r="G15" s="484" t="str">
        <f>IF(ISBLANK('1 Centre Profile'!$C$50),"",'1 Centre Profile'!$C$50)</f>
        <v/>
      </c>
    </row>
    <row r="16" spans="1:7" x14ac:dyDescent="0.45">
      <c r="A16" s="426" t="s">
        <v>2860</v>
      </c>
      <c r="B16" s="426"/>
      <c r="C16" s="425">
        <v>13</v>
      </c>
      <c r="D16" s="425" t="s">
        <v>2859</v>
      </c>
      <c r="E16" s="425" t="s">
        <v>2522</v>
      </c>
      <c r="F16" s="425" t="s">
        <v>499</v>
      </c>
      <c r="G16" s="427">
        <f>'2 About ROMPs'!$E$11</f>
        <v>0</v>
      </c>
    </row>
    <row r="17" spans="1:7" x14ac:dyDescent="0.45">
      <c r="A17" s="477" t="s">
        <v>2858</v>
      </c>
      <c r="B17" s="477"/>
      <c r="C17" s="476">
        <v>13</v>
      </c>
      <c r="D17" s="476" t="s">
        <v>2857</v>
      </c>
      <c r="E17" s="476" t="s">
        <v>2522</v>
      </c>
      <c r="F17" s="476" t="s">
        <v>499</v>
      </c>
      <c r="G17" s="475">
        <f>'2 About ROMPs'!$F$11</f>
        <v>0</v>
      </c>
    </row>
    <row r="18" spans="1:7" x14ac:dyDescent="0.45">
      <c r="A18" s="426" t="s">
        <v>2856</v>
      </c>
      <c r="B18" s="426"/>
      <c r="C18" s="425">
        <v>13</v>
      </c>
      <c r="D18" s="425" t="s">
        <v>2855</v>
      </c>
      <c r="E18" s="425" t="s">
        <v>2522</v>
      </c>
      <c r="F18" s="425" t="s">
        <v>499</v>
      </c>
      <c r="G18" s="427">
        <f>'2 About ROMPs'!$G$11</f>
        <v>0</v>
      </c>
    </row>
    <row r="19" spans="1:7" x14ac:dyDescent="0.45">
      <c r="A19" s="477" t="s">
        <v>2854</v>
      </c>
      <c r="B19" s="477"/>
      <c r="C19" s="476">
        <v>13</v>
      </c>
      <c r="D19" s="476" t="s">
        <v>2853</v>
      </c>
      <c r="E19" s="476" t="s">
        <v>2522</v>
      </c>
      <c r="F19" s="476" t="s">
        <v>499</v>
      </c>
      <c r="G19" s="475">
        <f>'2 About ROMPs'!$H$11</f>
        <v>0</v>
      </c>
    </row>
    <row r="20" spans="1:7" x14ac:dyDescent="0.45">
      <c r="A20" s="426" t="s">
        <v>2852</v>
      </c>
      <c r="B20" s="426"/>
      <c r="C20" s="425">
        <v>13</v>
      </c>
      <c r="D20" s="425" t="s">
        <v>2851</v>
      </c>
      <c r="E20" s="425" t="s">
        <v>2522</v>
      </c>
      <c r="F20" s="425" t="s">
        <v>499</v>
      </c>
      <c r="G20" s="427">
        <f>'2 About ROMPs'!$I$11</f>
        <v>0</v>
      </c>
    </row>
    <row r="21" spans="1:7" x14ac:dyDescent="0.45">
      <c r="A21" s="477" t="s">
        <v>2850</v>
      </c>
      <c r="B21" s="477"/>
      <c r="C21" s="476">
        <v>13</v>
      </c>
      <c r="D21" s="476" t="s">
        <v>2849</v>
      </c>
      <c r="E21" s="476" t="s">
        <v>2522</v>
      </c>
      <c r="F21" s="476" t="s">
        <v>499</v>
      </c>
      <c r="G21" s="475">
        <f>'2 About ROMPs'!$J$11</f>
        <v>0</v>
      </c>
    </row>
    <row r="22" spans="1:7" x14ac:dyDescent="0.45">
      <c r="A22" s="426" t="s">
        <v>2848</v>
      </c>
      <c r="B22" s="426"/>
      <c r="C22" s="425">
        <v>13</v>
      </c>
      <c r="D22" s="425" t="s">
        <v>2847</v>
      </c>
      <c r="E22" s="425" t="s">
        <v>2522</v>
      </c>
      <c r="F22" s="425" t="s">
        <v>499</v>
      </c>
      <c r="G22" s="427">
        <f>'2 About ROMPs'!$K$11</f>
        <v>0</v>
      </c>
    </row>
    <row r="23" spans="1:7" x14ac:dyDescent="0.45">
      <c r="A23" s="477" t="s">
        <v>2846</v>
      </c>
      <c r="B23" s="477"/>
      <c r="C23" s="476">
        <v>13</v>
      </c>
      <c r="D23" s="476" t="s">
        <v>2845</v>
      </c>
      <c r="E23" s="476" t="s">
        <v>2522</v>
      </c>
      <c r="F23" s="476" t="s">
        <v>499</v>
      </c>
      <c r="G23" s="475">
        <f>'2 About ROMPs'!$L$11</f>
        <v>0</v>
      </c>
    </row>
    <row r="24" spans="1:7" x14ac:dyDescent="0.45">
      <c r="A24" s="426" t="s">
        <v>2844</v>
      </c>
      <c r="B24" s="426"/>
      <c r="C24" s="425">
        <v>13</v>
      </c>
      <c r="D24" s="425" t="s">
        <v>2843</v>
      </c>
      <c r="E24" s="425" t="s">
        <v>2522</v>
      </c>
      <c r="F24" s="425" t="s">
        <v>499</v>
      </c>
      <c r="G24" s="427">
        <f>'2 About ROMPs'!$E$12</f>
        <v>0</v>
      </c>
    </row>
    <row r="25" spans="1:7" x14ac:dyDescent="0.45">
      <c r="A25" s="477" t="s">
        <v>2842</v>
      </c>
      <c r="B25" s="477"/>
      <c r="C25" s="476">
        <v>13</v>
      </c>
      <c r="D25" s="476" t="s">
        <v>2841</v>
      </c>
      <c r="E25" s="476" t="s">
        <v>2522</v>
      </c>
      <c r="F25" s="476" t="s">
        <v>499</v>
      </c>
      <c r="G25" s="475">
        <f>'2 About ROMPs'!$F$12</f>
        <v>0</v>
      </c>
    </row>
    <row r="26" spans="1:7" x14ac:dyDescent="0.45">
      <c r="A26" s="426" t="s">
        <v>2840</v>
      </c>
      <c r="B26" s="426"/>
      <c r="C26" s="425">
        <v>13</v>
      </c>
      <c r="D26" s="425" t="s">
        <v>2839</v>
      </c>
      <c r="E26" s="425" t="s">
        <v>2522</v>
      </c>
      <c r="F26" s="425" t="s">
        <v>499</v>
      </c>
      <c r="G26" s="427">
        <f>'2 About ROMPs'!$G$12</f>
        <v>0</v>
      </c>
    </row>
    <row r="27" spans="1:7" x14ac:dyDescent="0.45">
      <c r="A27" s="477" t="s">
        <v>2838</v>
      </c>
      <c r="B27" s="477"/>
      <c r="C27" s="476">
        <v>13</v>
      </c>
      <c r="D27" s="476" t="s">
        <v>2837</v>
      </c>
      <c r="E27" s="476" t="s">
        <v>2522</v>
      </c>
      <c r="F27" s="476" t="s">
        <v>499</v>
      </c>
      <c r="G27" s="475">
        <f>'2 About ROMPs'!$H$12</f>
        <v>0</v>
      </c>
    </row>
    <row r="28" spans="1:7" x14ac:dyDescent="0.45">
      <c r="A28" s="426" t="s">
        <v>2836</v>
      </c>
      <c r="B28" s="426"/>
      <c r="C28" s="425">
        <v>13</v>
      </c>
      <c r="D28" s="425" t="s">
        <v>2835</v>
      </c>
      <c r="E28" s="425" t="s">
        <v>2522</v>
      </c>
      <c r="F28" s="425" t="s">
        <v>499</v>
      </c>
      <c r="G28" s="427">
        <f>'2 About ROMPs'!$I$12</f>
        <v>0</v>
      </c>
    </row>
    <row r="29" spans="1:7" x14ac:dyDescent="0.45">
      <c r="A29" s="477" t="s">
        <v>2834</v>
      </c>
      <c r="B29" s="477"/>
      <c r="C29" s="476">
        <v>13</v>
      </c>
      <c r="D29" s="476" t="s">
        <v>2833</v>
      </c>
      <c r="E29" s="476" t="s">
        <v>2522</v>
      </c>
      <c r="F29" s="476" t="s">
        <v>499</v>
      </c>
      <c r="G29" s="475">
        <f>'2 About ROMPs'!$J$12</f>
        <v>0</v>
      </c>
    </row>
    <row r="30" spans="1:7" x14ac:dyDescent="0.45">
      <c r="A30" s="426" t="s">
        <v>2832</v>
      </c>
      <c r="B30" s="426"/>
      <c r="C30" s="425">
        <v>13</v>
      </c>
      <c r="D30" s="425" t="s">
        <v>2831</v>
      </c>
      <c r="E30" s="425" t="s">
        <v>2522</v>
      </c>
      <c r="F30" s="425" t="s">
        <v>499</v>
      </c>
      <c r="G30" s="427">
        <f>'2 About ROMPs'!$K$12</f>
        <v>0</v>
      </c>
    </row>
    <row r="31" spans="1:7" x14ac:dyDescent="0.45">
      <c r="A31" s="477" t="s">
        <v>2830</v>
      </c>
      <c r="B31" s="477"/>
      <c r="C31" s="476">
        <v>13</v>
      </c>
      <c r="D31" s="476" t="s">
        <v>2829</v>
      </c>
      <c r="E31" s="476" t="s">
        <v>2522</v>
      </c>
      <c r="F31" s="476" t="s">
        <v>499</v>
      </c>
      <c r="G31" s="475">
        <f>'2 About ROMPs'!$L$12</f>
        <v>0</v>
      </c>
    </row>
    <row r="32" spans="1:7" x14ac:dyDescent="0.45">
      <c r="A32" s="426" t="s">
        <v>2828</v>
      </c>
      <c r="B32" s="426"/>
      <c r="C32" s="425">
        <v>13</v>
      </c>
      <c r="D32" s="425" t="s">
        <v>2827</v>
      </c>
      <c r="E32" s="425" t="s">
        <v>2522</v>
      </c>
      <c r="F32" s="425" t="s">
        <v>499</v>
      </c>
      <c r="G32" s="427">
        <f>'2 About ROMPs'!$E$13</f>
        <v>0</v>
      </c>
    </row>
    <row r="33" spans="1:7" x14ac:dyDescent="0.45">
      <c r="A33" s="477" t="s">
        <v>2826</v>
      </c>
      <c r="B33" s="477"/>
      <c r="C33" s="476">
        <v>13</v>
      </c>
      <c r="D33" s="476" t="s">
        <v>2825</v>
      </c>
      <c r="E33" s="476" t="s">
        <v>2522</v>
      </c>
      <c r="F33" s="476" t="s">
        <v>499</v>
      </c>
      <c r="G33" s="475">
        <f>'2 About ROMPs'!$F$13</f>
        <v>0</v>
      </c>
    </row>
    <row r="34" spans="1:7" x14ac:dyDescent="0.45">
      <c r="A34" s="426" t="s">
        <v>2824</v>
      </c>
      <c r="B34" s="426"/>
      <c r="C34" s="425">
        <v>13</v>
      </c>
      <c r="D34" s="425" t="s">
        <v>2823</v>
      </c>
      <c r="E34" s="425" t="s">
        <v>2522</v>
      </c>
      <c r="F34" s="425" t="s">
        <v>499</v>
      </c>
      <c r="G34" s="427">
        <f>'2 About ROMPs'!$G$13</f>
        <v>0</v>
      </c>
    </row>
    <row r="35" spans="1:7" x14ac:dyDescent="0.45">
      <c r="A35" s="477" t="s">
        <v>2822</v>
      </c>
      <c r="B35" s="477"/>
      <c r="C35" s="476">
        <v>13</v>
      </c>
      <c r="D35" s="476" t="s">
        <v>2821</v>
      </c>
      <c r="E35" s="476" t="s">
        <v>2522</v>
      </c>
      <c r="F35" s="476" t="s">
        <v>499</v>
      </c>
      <c r="G35" s="475">
        <f>'2 About ROMPs'!$H$13</f>
        <v>0</v>
      </c>
    </row>
    <row r="36" spans="1:7" x14ac:dyDescent="0.45">
      <c r="A36" s="426" t="s">
        <v>2820</v>
      </c>
      <c r="B36" s="426"/>
      <c r="C36" s="425">
        <v>13</v>
      </c>
      <c r="D36" s="425" t="s">
        <v>2819</v>
      </c>
      <c r="E36" s="425" t="s">
        <v>2522</v>
      </c>
      <c r="F36" s="425" t="s">
        <v>499</v>
      </c>
      <c r="G36" s="427">
        <f>'2 About ROMPs'!$I$13</f>
        <v>0</v>
      </c>
    </row>
    <row r="37" spans="1:7" x14ac:dyDescent="0.45">
      <c r="A37" s="477" t="s">
        <v>2818</v>
      </c>
      <c r="B37" s="477"/>
      <c r="C37" s="476">
        <v>13</v>
      </c>
      <c r="D37" s="476" t="s">
        <v>2817</v>
      </c>
      <c r="E37" s="476" t="s">
        <v>2522</v>
      </c>
      <c r="F37" s="476" t="s">
        <v>499</v>
      </c>
      <c r="G37" s="475">
        <f>'2 About ROMPs'!$J$13</f>
        <v>0</v>
      </c>
    </row>
    <row r="38" spans="1:7" x14ac:dyDescent="0.45">
      <c r="A38" s="426" t="s">
        <v>2816</v>
      </c>
      <c r="B38" s="426"/>
      <c r="C38" s="425">
        <v>13</v>
      </c>
      <c r="D38" s="425" t="s">
        <v>2815</v>
      </c>
      <c r="E38" s="425" t="s">
        <v>2522</v>
      </c>
      <c r="F38" s="425" t="s">
        <v>499</v>
      </c>
      <c r="G38" s="427">
        <f>'2 About ROMPs'!$K$13</f>
        <v>0</v>
      </c>
    </row>
    <row r="39" spans="1:7" x14ac:dyDescent="0.45">
      <c r="A39" s="477" t="s">
        <v>2814</v>
      </c>
      <c r="B39" s="477"/>
      <c r="C39" s="476">
        <v>13</v>
      </c>
      <c r="D39" s="476" t="s">
        <v>2813</v>
      </c>
      <c r="E39" s="476" t="s">
        <v>2522</v>
      </c>
      <c r="F39" s="476" t="s">
        <v>499</v>
      </c>
      <c r="G39" s="475">
        <f>'2 About ROMPs'!$L$13</f>
        <v>0</v>
      </c>
    </row>
    <row r="40" spans="1:7" x14ac:dyDescent="0.45">
      <c r="A40" s="426" t="s">
        <v>2812</v>
      </c>
      <c r="B40" s="426"/>
      <c r="C40" s="425">
        <v>13</v>
      </c>
      <c r="D40" s="425" t="s">
        <v>2811</v>
      </c>
      <c r="E40" s="425" t="s">
        <v>2522</v>
      </c>
      <c r="F40" s="425" t="s">
        <v>499</v>
      </c>
      <c r="G40" s="427">
        <f>'2 About ROMPs'!$E$14</f>
        <v>0</v>
      </c>
    </row>
    <row r="41" spans="1:7" x14ac:dyDescent="0.45">
      <c r="A41" s="477" t="s">
        <v>2810</v>
      </c>
      <c r="B41" s="477"/>
      <c r="C41" s="476">
        <v>13</v>
      </c>
      <c r="D41" s="476" t="s">
        <v>2809</v>
      </c>
      <c r="E41" s="476" t="s">
        <v>2522</v>
      </c>
      <c r="F41" s="476" t="s">
        <v>499</v>
      </c>
      <c r="G41" s="475">
        <f>'2 About ROMPs'!$F$14</f>
        <v>0</v>
      </c>
    </row>
    <row r="42" spans="1:7" x14ac:dyDescent="0.45">
      <c r="A42" s="426" t="s">
        <v>2808</v>
      </c>
      <c r="B42" s="426"/>
      <c r="C42" s="425">
        <v>13</v>
      </c>
      <c r="D42" s="425" t="s">
        <v>2807</v>
      </c>
      <c r="E42" s="425" t="s">
        <v>2522</v>
      </c>
      <c r="F42" s="425" t="s">
        <v>499</v>
      </c>
      <c r="G42" s="427">
        <f>'2 About ROMPs'!$G$14</f>
        <v>0</v>
      </c>
    </row>
    <row r="43" spans="1:7" x14ac:dyDescent="0.45">
      <c r="A43" s="477" t="s">
        <v>2806</v>
      </c>
      <c r="B43" s="477"/>
      <c r="C43" s="476">
        <v>13</v>
      </c>
      <c r="D43" s="476" t="s">
        <v>2805</v>
      </c>
      <c r="E43" s="476" t="s">
        <v>2522</v>
      </c>
      <c r="F43" s="476" t="s">
        <v>499</v>
      </c>
      <c r="G43" s="475">
        <f>'2 About ROMPs'!$H$14</f>
        <v>0</v>
      </c>
    </row>
    <row r="44" spans="1:7" x14ac:dyDescent="0.45">
      <c r="A44" s="426" t="s">
        <v>2804</v>
      </c>
      <c r="B44" s="426"/>
      <c r="C44" s="425">
        <v>13</v>
      </c>
      <c r="D44" s="425" t="s">
        <v>2803</v>
      </c>
      <c r="E44" s="425" t="s">
        <v>2522</v>
      </c>
      <c r="F44" s="425" t="s">
        <v>499</v>
      </c>
      <c r="G44" s="427">
        <f>'2 About ROMPs'!$I$14</f>
        <v>0</v>
      </c>
    </row>
    <row r="45" spans="1:7" x14ac:dyDescent="0.45">
      <c r="A45" s="477" t="s">
        <v>2802</v>
      </c>
      <c r="B45" s="477"/>
      <c r="C45" s="476">
        <v>13</v>
      </c>
      <c r="D45" s="476" t="s">
        <v>2801</v>
      </c>
      <c r="E45" s="476" t="s">
        <v>2522</v>
      </c>
      <c r="F45" s="476" t="s">
        <v>499</v>
      </c>
      <c r="G45" s="475">
        <f>'2 About ROMPs'!$J$14</f>
        <v>0</v>
      </c>
    </row>
    <row r="46" spans="1:7" x14ac:dyDescent="0.45">
      <c r="A46" s="426" t="s">
        <v>2800</v>
      </c>
      <c r="B46" s="426"/>
      <c r="C46" s="425">
        <v>13</v>
      </c>
      <c r="D46" s="425" t="s">
        <v>2799</v>
      </c>
      <c r="E46" s="425" t="s">
        <v>2522</v>
      </c>
      <c r="F46" s="425" t="s">
        <v>499</v>
      </c>
      <c r="G46" s="427">
        <f>'2 About ROMPs'!$K$14</f>
        <v>0</v>
      </c>
    </row>
    <row r="47" spans="1:7" x14ac:dyDescent="0.45">
      <c r="A47" s="477" t="s">
        <v>2798</v>
      </c>
      <c r="B47" s="477"/>
      <c r="C47" s="476">
        <v>13</v>
      </c>
      <c r="D47" s="476" t="s">
        <v>2797</v>
      </c>
      <c r="E47" s="476" t="s">
        <v>2522</v>
      </c>
      <c r="F47" s="476" t="s">
        <v>499</v>
      </c>
      <c r="G47" s="475">
        <f>'2 About ROMPs'!$L$14</f>
        <v>0</v>
      </c>
    </row>
    <row r="48" spans="1:7" x14ac:dyDescent="0.45">
      <c r="A48" s="426" t="s">
        <v>2796</v>
      </c>
      <c r="B48" s="426"/>
      <c r="C48" s="425">
        <v>13</v>
      </c>
      <c r="D48" s="425" t="s">
        <v>2795</v>
      </c>
      <c r="E48" s="425" t="s">
        <v>2522</v>
      </c>
      <c r="F48" s="425" t="s">
        <v>499</v>
      </c>
      <c r="G48" s="427">
        <f>'2 About ROMPs'!$E$15</f>
        <v>0</v>
      </c>
    </row>
    <row r="49" spans="1:7" x14ac:dyDescent="0.45">
      <c r="A49" s="477" t="s">
        <v>2794</v>
      </c>
      <c r="B49" s="477"/>
      <c r="C49" s="476">
        <v>13</v>
      </c>
      <c r="D49" s="476" t="s">
        <v>2793</v>
      </c>
      <c r="E49" s="476" t="s">
        <v>2522</v>
      </c>
      <c r="F49" s="476" t="s">
        <v>499</v>
      </c>
      <c r="G49" s="475">
        <f>'2 About ROMPs'!$F$15</f>
        <v>0</v>
      </c>
    </row>
    <row r="50" spans="1:7" x14ac:dyDescent="0.45">
      <c r="A50" s="426" t="s">
        <v>2792</v>
      </c>
      <c r="B50" s="426"/>
      <c r="C50" s="425">
        <v>13</v>
      </c>
      <c r="D50" s="425" t="s">
        <v>2791</v>
      </c>
      <c r="E50" s="425" t="s">
        <v>2522</v>
      </c>
      <c r="F50" s="425" t="s">
        <v>499</v>
      </c>
      <c r="G50" s="427">
        <f>'2 About ROMPs'!$G$15</f>
        <v>0</v>
      </c>
    </row>
    <row r="51" spans="1:7" x14ac:dyDescent="0.45">
      <c r="A51" s="477" t="s">
        <v>2790</v>
      </c>
      <c r="B51" s="477"/>
      <c r="C51" s="476">
        <v>13</v>
      </c>
      <c r="D51" s="476" t="s">
        <v>2789</v>
      </c>
      <c r="E51" s="476" t="s">
        <v>2522</v>
      </c>
      <c r="F51" s="476" t="s">
        <v>499</v>
      </c>
      <c r="G51" s="475">
        <f>'2 About ROMPs'!$H$15</f>
        <v>0</v>
      </c>
    </row>
    <row r="52" spans="1:7" x14ac:dyDescent="0.45">
      <c r="A52" s="426" t="s">
        <v>2788</v>
      </c>
      <c r="B52" s="426"/>
      <c r="C52" s="425">
        <v>13</v>
      </c>
      <c r="D52" s="425" t="s">
        <v>2787</v>
      </c>
      <c r="E52" s="425" t="s">
        <v>2522</v>
      </c>
      <c r="F52" s="425" t="s">
        <v>499</v>
      </c>
      <c r="G52" s="427">
        <f>'2 About ROMPs'!$I$15</f>
        <v>0</v>
      </c>
    </row>
    <row r="53" spans="1:7" x14ac:dyDescent="0.45">
      <c r="A53" s="477" t="s">
        <v>2786</v>
      </c>
      <c r="B53" s="477"/>
      <c r="C53" s="476">
        <v>13</v>
      </c>
      <c r="D53" s="476" t="s">
        <v>2785</v>
      </c>
      <c r="E53" s="476" t="s">
        <v>2522</v>
      </c>
      <c r="F53" s="476" t="s">
        <v>499</v>
      </c>
      <c r="G53" s="475">
        <f>'2 About ROMPs'!$J$15</f>
        <v>0</v>
      </c>
    </row>
    <row r="54" spans="1:7" x14ac:dyDescent="0.45">
      <c r="A54" s="426" t="s">
        <v>2784</v>
      </c>
      <c r="B54" s="426"/>
      <c r="C54" s="425">
        <v>13</v>
      </c>
      <c r="D54" s="425" t="s">
        <v>2783</v>
      </c>
      <c r="E54" s="425" t="s">
        <v>2522</v>
      </c>
      <c r="F54" s="425" t="s">
        <v>499</v>
      </c>
      <c r="G54" s="427">
        <f>'2 About ROMPs'!$K$15</f>
        <v>0</v>
      </c>
    </row>
    <row r="55" spans="1:7" x14ac:dyDescent="0.45">
      <c r="A55" s="477" t="s">
        <v>2782</v>
      </c>
      <c r="B55" s="477"/>
      <c r="C55" s="476">
        <v>13</v>
      </c>
      <c r="D55" s="476" t="s">
        <v>2781</v>
      </c>
      <c r="E55" s="476" t="s">
        <v>2522</v>
      </c>
      <c r="F55" s="476" t="s">
        <v>499</v>
      </c>
      <c r="G55" s="475">
        <f>'2 About ROMPs'!$L$15</f>
        <v>0</v>
      </c>
    </row>
    <row r="56" spans="1:7" x14ac:dyDescent="0.45">
      <c r="A56" s="426" t="s">
        <v>2780</v>
      </c>
      <c r="B56" s="426"/>
      <c r="C56" s="425">
        <v>13</v>
      </c>
      <c r="D56" s="425" t="s">
        <v>2779</v>
      </c>
      <c r="E56" s="425" t="s">
        <v>2522</v>
      </c>
      <c r="F56" s="425" t="s">
        <v>499</v>
      </c>
      <c r="G56" s="427">
        <f>'2 About ROMPs'!$E$16</f>
        <v>0</v>
      </c>
    </row>
    <row r="57" spans="1:7" x14ac:dyDescent="0.45">
      <c r="A57" s="477" t="s">
        <v>2778</v>
      </c>
      <c r="B57" s="477"/>
      <c r="C57" s="476">
        <v>13</v>
      </c>
      <c r="D57" s="476" t="s">
        <v>2777</v>
      </c>
      <c r="E57" s="476" t="s">
        <v>2522</v>
      </c>
      <c r="F57" s="476" t="s">
        <v>499</v>
      </c>
      <c r="G57" s="475">
        <f>'2 About ROMPs'!$F$16</f>
        <v>0</v>
      </c>
    </row>
    <row r="58" spans="1:7" x14ac:dyDescent="0.45">
      <c r="A58" s="426" t="s">
        <v>2776</v>
      </c>
      <c r="B58" s="426"/>
      <c r="C58" s="425">
        <v>13</v>
      </c>
      <c r="D58" s="425" t="s">
        <v>2775</v>
      </c>
      <c r="E58" s="425" t="s">
        <v>2522</v>
      </c>
      <c r="F58" s="425" t="s">
        <v>499</v>
      </c>
      <c r="G58" s="427">
        <f>'2 About ROMPs'!$G$16</f>
        <v>0</v>
      </c>
    </row>
    <row r="59" spans="1:7" x14ac:dyDescent="0.45">
      <c r="A59" s="477" t="s">
        <v>2774</v>
      </c>
      <c r="B59" s="477"/>
      <c r="C59" s="476">
        <v>13</v>
      </c>
      <c r="D59" s="476" t="s">
        <v>2773</v>
      </c>
      <c r="E59" s="476" t="s">
        <v>2522</v>
      </c>
      <c r="F59" s="476" t="s">
        <v>499</v>
      </c>
      <c r="G59" s="475">
        <f>'2 About ROMPs'!$H$16</f>
        <v>0</v>
      </c>
    </row>
    <row r="60" spans="1:7" x14ac:dyDescent="0.45">
      <c r="A60" s="426" t="s">
        <v>2772</v>
      </c>
      <c r="B60" s="426"/>
      <c r="C60" s="425">
        <v>13</v>
      </c>
      <c r="D60" s="425" t="s">
        <v>2771</v>
      </c>
      <c r="E60" s="425" t="s">
        <v>2522</v>
      </c>
      <c r="F60" s="425" t="s">
        <v>499</v>
      </c>
      <c r="G60" s="427">
        <f>'2 About ROMPs'!$I$16</f>
        <v>0</v>
      </c>
    </row>
    <row r="61" spans="1:7" x14ac:dyDescent="0.45">
      <c r="A61" s="477" t="s">
        <v>2770</v>
      </c>
      <c r="B61" s="477"/>
      <c r="C61" s="476">
        <v>13</v>
      </c>
      <c r="D61" s="476" t="s">
        <v>2769</v>
      </c>
      <c r="E61" s="476" t="s">
        <v>2522</v>
      </c>
      <c r="F61" s="476" t="s">
        <v>499</v>
      </c>
      <c r="G61" s="475">
        <f>'2 About ROMPs'!$J$16</f>
        <v>0</v>
      </c>
    </row>
    <row r="62" spans="1:7" x14ac:dyDescent="0.45">
      <c r="A62" s="426" t="s">
        <v>2768</v>
      </c>
      <c r="B62" s="426"/>
      <c r="C62" s="425">
        <v>13</v>
      </c>
      <c r="D62" s="425" t="s">
        <v>2767</v>
      </c>
      <c r="E62" s="425" t="s">
        <v>2522</v>
      </c>
      <c r="F62" s="425" t="s">
        <v>499</v>
      </c>
      <c r="G62" s="427">
        <f>'2 About ROMPs'!$K$16</f>
        <v>0</v>
      </c>
    </row>
    <row r="63" spans="1:7" x14ac:dyDescent="0.45">
      <c r="A63" s="477" t="s">
        <v>2766</v>
      </c>
      <c r="B63" s="477"/>
      <c r="C63" s="476">
        <v>13</v>
      </c>
      <c r="D63" s="476" t="s">
        <v>2765</v>
      </c>
      <c r="E63" s="476" t="s">
        <v>2522</v>
      </c>
      <c r="F63" s="476" t="s">
        <v>499</v>
      </c>
      <c r="G63" s="475">
        <f>'2 About ROMPs'!$L$16</f>
        <v>0</v>
      </c>
    </row>
    <row r="64" spans="1:7" x14ac:dyDescent="0.45">
      <c r="A64" s="426" t="s">
        <v>2764</v>
      </c>
      <c r="B64" s="426"/>
      <c r="C64" s="425">
        <v>13</v>
      </c>
      <c r="D64" s="425" t="s">
        <v>2763</v>
      </c>
      <c r="E64" s="425" t="s">
        <v>2522</v>
      </c>
      <c r="F64" s="425" t="s">
        <v>499</v>
      </c>
      <c r="G64" s="427">
        <f>'2 About ROMPs'!$E$17</f>
        <v>0</v>
      </c>
    </row>
    <row r="65" spans="1:7" x14ac:dyDescent="0.45">
      <c r="A65" s="477" t="s">
        <v>2762</v>
      </c>
      <c r="B65" s="477"/>
      <c r="C65" s="476">
        <v>13</v>
      </c>
      <c r="D65" s="476" t="s">
        <v>2761</v>
      </c>
      <c r="E65" s="476" t="s">
        <v>2522</v>
      </c>
      <c r="F65" s="476" t="s">
        <v>499</v>
      </c>
      <c r="G65" s="475">
        <f>'2 About ROMPs'!$F$17</f>
        <v>0</v>
      </c>
    </row>
    <row r="66" spans="1:7" x14ac:dyDescent="0.45">
      <c r="A66" s="426" t="s">
        <v>2760</v>
      </c>
      <c r="B66" s="426"/>
      <c r="C66" s="425">
        <v>13</v>
      </c>
      <c r="D66" s="425" t="s">
        <v>2759</v>
      </c>
      <c r="E66" s="425" t="s">
        <v>2522</v>
      </c>
      <c r="F66" s="425" t="s">
        <v>499</v>
      </c>
      <c r="G66" s="427">
        <f>'2 About ROMPs'!$G$17</f>
        <v>0</v>
      </c>
    </row>
    <row r="67" spans="1:7" x14ac:dyDescent="0.45">
      <c r="A67" s="477" t="s">
        <v>2758</v>
      </c>
      <c r="B67" s="477"/>
      <c r="C67" s="476">
        <v>13</v>
      </c>
      <c r="D67" s="476" t="s">
        <v>2757</v>
      </c>
      <c r="E67" s="476" t="s">
        <v>2522</v>
      </c>
      <c r="F67" s="476" t="s">
        <v>499</v>
      </c>
      <c r="G67" s="475">
        <f>'2 About ROMPs'!$H$17</f>
        <v>0</v>
      </c>
    </row>
    <row r="68" spans="1:7" x14ac:dyDescent="0.45">
      <c r="A68" s="426" t="s">
        <v>2756</v>
      </c>
      <c r="B68" s="426"/>
      <c r="C68" s="425">
        <v>13</v>
      </c>
      <c r="D68" s="425" t="s">
        <v>2755</v>
      </c>
      <c r="E68" s="425" t="s">
        <v>2522</v>
      </c>
      <c r="F68" s="425" t="s">
        <v>499</v>
      </c>
      <c r="G68" s="427">
        <f>'2 About ROMPs'!$I$17</f>
        <v>0</v>
      </c>
    </row>
    <row r="69" spans="1:7" x14ac:dyDescent="0.45">
      <c r="A69" s="477" t="s">
        <v>2754</v>
      </c>
      <c r="B69" s="477"/>
      <c r="C69" s="476">
        <v>13</v>
      </c>
      <c r="D69" s="476" t="s">
        <v>2753</v>
      </c>
      <c r="E69" s="476" t="s">
        <v>2522</v>
      </c>
      <c r="F69" s="476" t="s">
        <v>499</v>
      </c>
      <c r="G69" s="475">
        <f>'2 About ROMPs'!$J$17</f>
        <v>0</v>
      </c>
    </row>
    <row r="70" spans="1:7" x14ac:dyDescent="0.45">
      <c r="A70" s="426" t="s">
        <v>2752</v>
      </c>
      <c r="B70" s="426"/>
      <c r="C70" s="425">
        <v>13</v>
      </c>
      <c r="D70" s="425" t="s">
        <v>2751</v>
      </c>
      <c r="E70" s="425" t="s">
        <v>2522</v>
      </c>
      <c r="F70" s="425" t="s">
        <v>499</v>
      </c>
      <c r="G70" s="427">
        <f>'2 About ROMPs'!$K$17</f>
        <v>0</v>
      </c>
    </row>
    <row r="71" spans="1:7" x14ac:dyDescent="0.45">
      <c r="A71" s="477" t="s">
        <v>2750</v>
      </c>
      <c r="B71" s="477"/>
      <c r="C71" s="476">
        <v>13</v>
      </c>
      <c r="D71" s="476" t="s">
        <v>2749</v>
      </c>
      <c r="E71" s="476" t="s">
        <v>2522</v>
      </c>
      <c r="F71" s="476" t="s">
        <v>499</v>
      </c>
      <c r="G71" s="475">
        <f>'2 About ROMPs'!$L$17</f>
        <v>0</v>
      </c>
    </row>
    <row r="72" spans="1:7" x14ac:dyDescent="0.45">
      <c r="A72" s="426" t="s">
        <v>2748</v>
      </c>
      <c r="B72" s="426"/>
      <c r="C72" s="425">
        <v>13</v>
      </c>
      <c r="D72" s="425" t="s">
        <v>2747</v>
      </c>
      <c r="E72" s="425" t="s">
        <v>2522</v>
      </c>
      <c r="F72" s="425" t="s">
        <v>499</v>
      </c>
      <c r="G72" s="427">
        <f>'2 About ROMPs'!$E$18</f>
        <v>0</v>
      </c>
    </row>
    <row r="73" spans="1:7" x14ac:dyDescent="0.45">
      <c r="A73" s="477" t="s">
        <v>2746</v>
      </c>
      <c r="B73" s="477"/>
      <c r="C73" s="476">
        <v>13</v>
      </c>
      <c r="D73" s="476" t="s">
        <v>2745</v>
      </c>
      <c r="E73" s="476" t="s">
        <v>2522</v>
      </c>
      <c r="F73" s="476" t="s">
        <v>499</v>
      </c>
      <c r="G73" s="475">
        <f>'2 About ROMPs'!$F$18</f>
        <v>0</v>
      </c>
    </row>
    <row r="74" spans="1:7" x14ac:dyDescent="0.45">
      <c r="A74" s="426" t="s">
        <v>2744</v>
      </c>
      <c r="B74" s="426"/>
      <c r="C74" s="425">
        <v>13</v>
      </c>
      <c r="D74" s="425" t="s">
        <v>2743</v>
      </c>
      <c r="E74" s="425" t="s">
        <v>2522</v>
      </c>
      <c r="F74" s="425" t="s">
        <v>499</v>
      </c>
      <c r="G74" s="427">
        <f>'2 About ROMPs'!$G$18</f>
        <v>0</v>
      </c>
    </row>
    <row r="75" spans="1:7" x14ac:dyDescent="0.45">
      <c r="A75" s="477" t="s">
        <v>2742</v>
      </c>
      <c r="B75" s="477"/>
      <c r="C75" s="476">
        <v>13</v>
      </c>
      <c r="D75" s="476" t="s">
        <v>2741</v>
      </c>
      <c r="E75" s="476" t="s">
        <v>2522</v>
      </c>
      <c r="F75" s="476" t="s">
        <v>499</v>
      </c>
      <c r="G75" s="475">
        <f>'2 About ROMPs'!$H$18</f>
        <v>0</v>
      </c>
    </row>
    <row r="76" spans="1:7" x14ac:dyDescent="0.45">
      <c r="A76" s="426" t="s">
        <v>2740</v>
      </c>
      <c r="B76" s="426"/>
      <c r="C76" s="425">
        <v>13</v>
      </c>
      <c r="D76" s="425" t="s">
        <v>2739</v>
      </c>
      <c r="E76" s="425" t="s">
        <v>2522</v>
      </c>
      <c r="F76" s="425" t="s">
        <v>499</v>
      </c>
      <c r="G76" s="427">
        <f>'2 About ROMPs'!$I$18</f>
        <v>0</v>
      </c>
    </row>
    <row r="77" spans="1:7" x14ac:dyDescent="0.45">
      <c r="A77" s="477" t="s">
        <v>2738</v>
      </c>
      <c r="B77" s="477"/>
      <c r="C77" s="476">
        <v>13</v>
      </c>
      <c r="D77" s="476" t="s">
        <v>2737</v>
      </c>
      <c r="E77" s="476" t="s">
        <v>2522</v>
      </c>
      <c r="F77" s="476" t="s">
        <v>499</v>
      </c>
      <c r="G77" s="475">
        <f>'2 About ROMPs'!$J$18</f>
        <v>0</v>
      </c>
    </row>
    <row r="78" spans="1:7" x14ac:dyDescent="0.45">
      <c r="A78" s="426" t="s">
        <v>2736</v>
      </c>
      <c r="B78" s="426"/>
      <c r="C78" s="425">
        <v>13</v>
      </c>
      <c r="D78" s="425" t="s">
        <v>2735</v>
      </c>
      <c r="E78" s="425" t="s">
        <v>2522</v>
      </c>
      <c r="F78" s="425" t="s">
        <v>499</v>
      </c>
      <c r="G78" s="427">
        <f>'2 About ROMPs'!$K$18</f>
        <v>0</v>
      </c>
    </row>
    <row r="79" spans="1:7" x14ac:dyDescent="0.45">
      <c r="A79" s="477" t="s">
        <v>2734</v>
      </c>
      <c r="B79" s="477"/>
      <c r="C79" s="476">
        <v>13</v>
      </c>
      <c r="D79" s="476" t="s">
        <v>2733</v>
      </c>
      <c r="E79" s="476" t="s">
        <v>2522</v>
      </c>
      <c r="F79" s="476" t="s">
        <v>499</v>
      </c>
      <c r="G79" s="475">
        <f>'2 About ROMPs'!$L$18</f>
        <v>0</v>
      </c>
    </row>
    <row r="80" spans="1:7" x14ac:dyDescent="0.45">
      <c r="A80" s="426" t="s">
        <v>2732</v>
      </c>
      <c r="B80" s="426"/>
      <c r="C80" s="425">
        <v>13</v>
      </c>
      <c r="D80" s="425" t="s">
        <v>2731</v>
      </c>
      <c r="E80" s="425" t="s">
        <v>2522</v>
      </c>
      <c r="F80" s="425" t="s">
        <v>383</v>
      </c>
      <c r="G80" s="427">
        <f>'2 About ROMPs'!$E$19</f>
        <v>0</v>
      </c>
    </row>
    <row r="81" spans="1:7" x14ac:dyDescent="0.45">
      <c r="A81" s="477" t="s">
        <v>2730</v>
      </c>
      <c r="B81" s="477"/>
      <c r="C81" s="476">
        <v>13</v>
      </c>
      <c r="D81" s="476" t="s">
        <v>2729</v>
      </c>
      <c r="E81" s="476" t="s">
        <v>2522</v>
      </c>
      <c r="F81" s="476" t="s">
        <v>383</v>
      </c>
      <c r="G81" s="475">
        <f>'2 About ROMPs'!$F$19</f>
        <v>0</v>
      </c>
    </row>
    <row r="82" spans="1:7" x14ac:dyDescent="0.45">
      <c r="A82" s="426" t="s">
        <v>2728</v>
      </c>
      <c r="B82" s="426"/>
      <c r="C82" s="425">
        <v>13</v>
      </c>
      <c r="D82" s="425" t="s">
        <v>2727</v>
      </c>
      <c r="E82" s="425" t="s">
        <v>2522</v>
      </c>
      <c r="F82" s="425" t="s">
        <v>383</v>
      </c>
      <c r="G82" s="427">
        <f>'2 About ROMPs'!$G$19</f>
        <v>0</v>
      </c>
    </row>
    <row r="83" spans="1:7" x14ac:dyDescent="0.45">
      <c r="A83" s="477" t="s">
        <v>2726</v>
      </c>
      <c r="B83" s="477"/>
      <c r="C83" s="476">
        <v>13</v>
      </c>
      <c r="D83" s="476" t="s">
        <v>2725</v>
      </c>
      <c r="E83" s="476" t="s">
        <v>2522</v>
      </c>
      <c r="F83" s="476" t="s">
        <v>383</v>
      </c>
      <c r="G83" s="475">
        <f>'2 About ROMPs'!$H$19</f>
        <v>0</v>
      </c>
    </row>
    <row r="84" spans="1:7" x14ac:dyDescent="0.45">
      <c r="A84" s="426" t="s">
        <v>2724</v>
      </c>
      <c r="B84" s="426"/>
      <c r="C84" s="425">
        <v>13</v>
      </c>
      <c r="D84" s="425" t="s">
        <v>2723</v>
      </c>
      <c r="E84" s="425" t="s">
        <v>2522</v>
      </c>
      <c r="F84" s="425" t="s">
        <v>383</v>
      </c>
      <c r="G84" s="427">
        <f>'2 About ROMPs'!$I$19</f>
        <v>0</v>
      </c>
    </row>
    <row r="85" spans="1:7" x14ac:dyDescent="0.45">
      <c r="A85" s="477" t="s">
        <v>2722</v>
      </c>
      <c r="B85" s="477"/>
      <c r="C85" s="476">
        <v>13</v>
      </c>
      <c r="D85" s="476" t="s">
        <v>2721</v>
      </c>
      <c r="E85" s="476" t="s">
        <v>2522</v>
      </c>
      <c r="F85" s="476" t="s">
        <v>383</v>
      </c>
      <c r="G85" s="475">
        <f>'2 About ROMPs'!$J$19</f>
        <v>0</v>
      </c>
    </row>
    <row r="86" spans="1:7" x14ac:dyDescent="0.45">
      <c r="A86" s="426" t="s">
        <v>2720</v>
      </c>
      <c r="B86" s="426"/>
      <c r="C86" s="425">
        <v>13</v>
      </c>
      <c r="D86" s="425" t="s">
        <v>2719</v>
      </c>
      <c r="E86" s="425" t="s">
        <v>2522</v>
      </c>
      <c r="F86" s="425" t="s">
        <v>383</v>
      </c>
      <c r="G86" s="427">
        <f>'2 About ROMPs'!$K$19</f>
        <v>0</v>
      </c>
    </row>
    <row r="87" spans="1:7" ht="14.65" thickBot="1" x14ac:dyDescent="0.5">
      <c r="A87" s="477" t="s">
        <v>2718</v>
      </c>
      <c r="B87" s="477"/>
      <c r="C87" s="476">
        <v>13</v>
      </c>
      <c r="D87" s="476" t="s">
        <v>2717</v>
      </c>
      <c r="E87" s="476" t="s">
        <v>2522</v>
      </c>
      <c r="F87" s="476" t="s">
        <v>383</v>
      </c>
      <c r="G87" s="475">
        <f>'2 About ROMPs'!$L$19</f>
        <v>0</v>
      </c>
    </row>
    <row r="88" spans="1:7" x14ac:dyDescent="0.45">
      <c r="A88" s="480" t="s">
        <v>2716</v>
      </c>
      <c r="B88" s="480"/>
      <c r="C88" s="479">
        <v>14</v>
      </c>
      <c r="D88" s="479">
        <v>14.1</v>
      </c>
      <c r="E88" s="479" t="s">
        <v>2522</v>
      </c>
      <c r="F88" s="479" t="s">
        <v>499</v>
      </c>
      <c r="G88" s="478">
        <f>'2 About ROMPs'!$E$27</f>
        <v>0</v>
      </c>
    </row>
    <row r="89" spans="1:7" x14ac:dyDescent="0.45">
      <c r="A89" s="477" t="s">
        <v>2715</v>
      </c>
      <c r="B89" s="477"/>
      <c r="C89" s="476">
        <v>14</v>
      </c>
      <c r="D89" s="476">
        <v>14.2</v>
      </c>
      <c r="E89" s="476" t="s">
        <v>2522</v>
      </c>
      <c r="F89" s="476" t="s">
        <v>499</v>
      </c>
      <c r="G89" s="475">
        <f>'2 About ROMPs'!$F$27</f>
        <v>0</v>
      </c>
    </row>
    <row r="90" spans="1:7" x14ac:dyDescent="0.45">
      <c r="A90" s="426" t="s">
        <v>2714</v>
      </c>
      <c r="B90" s="426"/>
      <c r="C90" s="425">
        <v>14</v>
      </c>
      <c r="D90" s="425">
        <v>14.3</v>
      </c>
      <c r="E90" s="425" t="s">
        <v>2522</v>
      </c>
      <c r="F90" s="425" t="s">
        <v>499</v>
      </c>
      <c r="G90" s="427">
        <f>'2 About ROMPs'!$G$27</f>
        <v>0</v>
      </c>
    </row>
    <row r="91" spans="1:7" ht="14.65" thickBot="1" x14ac:dyDescent="0.5">
      <c r="A91" s="477" t="s">
        <v>2713</v>
      </c>
      <c r="B91" s="477"/>
      <c r="C91" s="476">
        <v>14</v>
      </c>
      <c r="D91" s="476">
        <v>14.4</v>
      </c>
      <c r="E91" s="476" t="s">
        <v>2522</v>
      </c>
      <c r="F91" s="476" t="s">
        <v>499</v>
      </c>
      <c r="G91" s="475">
        <f>'2 About ROMPs'!$H$27</f>
        <v>0</v>
      </c>
    </row>
    <row r="92" spans="1:7" x14ac:dyDescent="0.45">
      <c r="A92" s="480" t="s">
        <v>2712</v>
      </c>
      <c r="B92" s="480"/>
      <c r="C92" s="479">
        <v>15</v>
      </c>
      <c r="D92" s="479" t="s">
        <v>2711</v>
      </c>
      <c r="E92" s="479" t="s">
        <v>2522</v>
      </c>
      <c r="F92" s="479" t="s">
        <v>499</v>
      </c>
      <c r="G92" s="478">
        <f>'2 About ROMPs'!$E$36</f>
        <v>0</v>
      </c>
    </row>
    <row r="93" spans="1:7" x14ac:dyDescent="0.45">
      <c r="A93" s="477" t="s">
        <v>2710</v>
      </c>
      <c r="B93" s="477"/>
      <c r="C93" s="476">
        <v>15</v>
      </c>
      <c r="D93" s="476" t="s">
        <v>2709</v>
      </c>
      <c r="E93" s="476" t="s">
        <v>2522</v>
      </c>
      <c r="F93" s="476" t="s">
        <v>499</v>
      </c>
      <c r="G93" s="475">
        <f>'2 About ROMPs'!$E$37</f>
        <v>0</v>
      </c>
    </row>
    <row r="94" spans="1:7" x14ac:dyDescent="0.45">
      <c r="A94" s="426" t="s">
        <v>2708</v>
      </c>
      <c r="B94" s="426"/>
      <c r="C94" s="425">
        <v>15</v>
      </c>
      <c r="D94" s="425" t="s">
        <v>2707</v>
      </c>
      <c r="E94" s="425" t="s">
        <v>2522</v>
      </c>
      <c r="F94" s="425" t="s">
        <v>499</v>
      </c>
      <c r="G94" s="427">
        <f>'2 About ROMPs'!$E$38</f>
        <v>0</v>
      </c>
    </row>
    <row r="95" spans="1:7" x14ac:dyDescent="0.45">
      <c r="A95" s="477" t="s">
        <v>2706</v>
      </c>
      <c r="B95" s="477"/>
      <c r="C95" s="476">
        <v>15</v>
      </c>
      <c r="D95" s="476" t="s">
        <v>2705</v>
      </c>
      <c r="E95" s="476" t="s">
        <v>2522</v>
      </c>
      <c r="F95" s="476" t="s">
        <v>499</v>
      </c>
      <c r="G95" s="475">
        <f>'2 About ROMPs'!$E$39</f>
        <v>0</v>
      </c>
    </row>
    <row r="96" spans="1:7" x14ac:dyDescent="0.45">
      <c r="A96" s="426" t="s">
        <v>2704</v>
      </c>
      <c r="B96" s="426"/>
      <c r="C96" s="425">
        <v>15</v>
      </c>
      <c r="D96" s="425" t="s">
        <v>2703</v>
      </c>
      <c r="E96" s="425" t="s">
        <v>2522</v>
      </c>
      <c r="F96" s="425" t="s">
        <v>499</v>
      </c>
      <c r="G96" s="427">
        <f>'2 About ROMPs'!$E$40</f>
        <v>0</v>
      </c>
    </row>
    <row r="97" spans="1:7" x14ac:dyDescent="0.45">
      <c r="A97" s="477" t="s">
        <v>2702</v>
      </c>
      <c r="B97" s="477"/>
      <c r="C97" s="476">
        <v>15</v>
      </c>
      <c r="D97" s="476" t="s">
        <v>2701</v>
      </c>
      <c r="E97" s="476" t="s">
        <v>2522</v>
      </c>
      <c r="F97" s="476" t="s">
        <v>499</v>
      </c>
      <c r="G97" s="475">
        <f>'2 About ROMPs'!$E$41</f>
        <v>0</v>
      </c>
    </row>
    <row r="98" spans="1:7" x14ac:dyDescent="0.45">
      <c r="A98" s="426" t="s">
        <v>2700</v>
      </c>
      <c r="B98" s="426"/>
      <c r="C98" s="425">
        <v>15</v>
      </c>
      <c r="D98" s="425" t="s">
        <v>2699</v>
      </c>
      <c r="E98" s="425" t="s">
        <v>2522</v>
      </c>
      <c r="F98" s="425" t="s">
        <v>499</v>
      </c>
      <c r="G98" s="427">
        <f>'2 About ROMPs'!$E$42</f>
        <v>0</v>
      </c>
    </row>
    <row r="99" spans="1:7" x14ac:dyDescent="0.45">
      <c r="A99" s="477" t="s">
        <v>2698</v>
      </c>
      <c r="B99" s="477"/>
      <c r="C99" s="476">
        <v>15</v>
      </c>
      <c r="D99" s="476" t="s">
        <v>2697</v>
      </c>
      <c r="E99" s="476" t="s">
        <v>2522</v>
      </c>
      <c r="F99" s="476" t="s">
        <v>499</v>
      </c>
      <c r="G99" s="475">
        <f>'2 About ROMPs'!$E$43</f>
        <v>0</v>
      </c>
    </row>
    <row r="100" spans="1:7" x14ac:dyDescent="0.45">
      <c r="A100" s="426" t="s">
        <v>2696</v>
      </c>
      <c r="B100" s="426"/>
      <c r="C100" s="425">
        <v>15</v>
      </c>
      <c r="D100" s="425" t="s">
        <v>2695</v>
      </c>
      <c r="E100" s="425" t="s">
        <v>2522</v>
      </c>
      <c r="F100" s="425" t="s">
        <v>383</v>
      </c>
      <c r="G100" s="427">
        <f>'2 About ROMPs'!$E$44</f>
        <v>0</v>
      </c>
    </row>
    <row r="101" spans="1:7" x14ac:dyDescent="0.45">
      <c r="A101" s="477" t="s">
        <v>2694</v>
      </c>
      <c r="B101" s="477"/>
      <c r="C101" s="476">
        <v>15</v>
      </c>
      <c r="D101" s="476" t="s">
        <v>2693</v>
      </c>
      <c r="E101" s="476" t="s">
        <v>2522</v>
      </c>
      <c r="F101" s="476" t="s">
        <v>499</v>
      </c>
      <c r="G101" s="475">
        <f>'2 About ROMPs'!$F$36</f>
        <v>0</v>
      </c>
    </row>
    <row r="102" spans="1:7" x14ac:dyDescent="0.45">
      <c r="A102" s="426" t="s">
        <v>2692</v>
      </c>
      <c r="B102" s="426"/>
      <c r="C102" s="425">
        <v>15</v>
      </c>
      <c r="D102" s="425" t="s">
        <v>2691</v>
      </c>
      <c r="E102" s="425" t="s">
        <v>2522</v>
      </c>
      <c r="F102" s="425" t="s">
        <v>499</v>
      </c>
      <c r="G102" s="427">
        <f>'2 About ROMPs'!$F$37</f>
        <v>0</v>
      </c>
    </row>
    <row r="103" spans="1:7" x14ac:dyDescent="0.45">
      <c r="A103" s="477" t="s">
        <v>2690</v>
      </c>
      <c r="B103" s="477"/>
      <c r="C103" s="476">
        <v>15</v>
      </c>
      <c r="D103" s="476" t="s">
        <v>2689</v>
      </c>
      <c r="E103" s="476" t="s">
        <v>2522</v>
      </c>
      <c r="F103" s="476" t="s">
        <v>499</v>
      </c>
      <c r="G103" s="475">
        <f>'2 About ROMPs'!$F$38</f>
        <v>0</v>
      </c>
    </row>
    <row r="104" spans="1:7" x14ac:dyDescent="0.45">
      <c r="A104" s="426" t="s">
        <v>2688</v>
      </c>
      <c r="B104" s="426"/>
      <c r="C104" s="425">
        <v>15</v>
      </c>
      <c r="D104" s="425" t="s">
        <v>2687</v>
      </c>
      <c r="E104" s="425" t="s">
        <v>2522</v>
      </c>
      <c r="F104" s="425" t="s">
        <v>499</v>
      </c>
      <c r="G104" s="427">
        <f>'2 About ROMPs'!$F$39</f>
        <v>0</v>
      </c>
    </row>
    <row r="105" spans="1:7" x14ac:dyDescent="0.45">
      <c r="A105" s="477" t="s">
        <v>2686</v>
      </c>
      <c r="B105" s="477"/>
      <c r="C105" s="476">
        <v>15</v>
      </c>
      <c r="D105" s="476" t="s">
        <v>2685</v>
      </c>
      <c r="E105" s="476" t="s">
        <v>2522</v>
      </c>
      <c r="F105" s="476" t="s">
        <v>499</v>
      </c>
      <c r="G105" s="475">
        <f>'2 About ROMPs'!$F$40</f>
        <v>0</v>
      </c>
    </row>
    <row r="106" spans="1:7" x14ac:dyDescent="0.45">
      <c r="A106" s="426" t="s">
        <v>2684</v>
      </c>
      <c r="B106" s="426"/>
      <c r="C106" s="425">
        <v>15</v>
      </c>
      <c r="D106" s="425" t="s">
        <v>2683</v>
      </c>
      <c r="E106" s="425" t="s">
        <v>2522</v>
      </c>
      <c r="F106" s="425" t="s">
        <v>499</v>
      </c>
      <c r="G106" s="427">
        <f>'2 About ROMPs'!$F$41</f>
        <v>0</v>
      </c>
    </row>
    <row r="107" spans="1:7" x14ac:dyDescent="0.45">
      <c r="A107" s="477" t="s">
        <v>2682</v>
      </c>
      <c r="B107" s="477"/>
      <c r="C107" s="476">
        <v>15</v>
      </c>
      <c r="D107" s="476" t="s">
        <v>2681</v>
      </c>
      <c r="E107" s="476" t="s">
        <v>2522</v>
      </c>
      <c r="F107" s="476" t="s">
        <v>499</v>
      </c>
      <c r="G107" s="475">
        <f>'2 About ROMPs'!$F$42</f>
        <v>0</v>
      </c>
    </row>
    <row r="108" spans="1:7" x14ac:dyDescent="0.45">
      <c r="A108" s="426" t="s">
        <v>2680</v>
      </c>
      <c r="B108" s="426"/>
      <c r="C108" s="425">
        <v>15</v>
      </c>
      <c r="D108" s="425" t="s">
        <v>2679</v>
      </c>
      <c r="E108" s="425" t="s">
        <v>2522</v>
      </c>
      <c r="F108" s="425" t="s">
        <v>499</v>
      </c>
      <c r="G108" s="427">
        <f>'2 About ROMPs'!$F$43</f>
        <v>0</v>
      </c>
    </row>
    <row r="109" spans="1:7" x14ac:dyDescent="0.45">
      <c r="A109" s="477" t="s">
        <v>2678</v>
      </c>
      <c r="B109" s="477"/>
      <c r="C109" s="476">
        <v>15</v>
      </c>
      <c r="D109" s="476" t="s">
        <v>2677</v>
      </c>
      <c r="E109" s="476" t="s">
        <v>2522</v>
      </c>
      <c r="F109" s="476" t="s">
        <v>383</v>
      </c>
      <c r="G109" s="475">
        <f>'2 About ROMPs'!$F$44</f>
        <v>0</v>
      </c>
    </row>
    <row r="110" spans="1:7" x14ac:dyDescent="0.45">
      <c r="A110" s="426" t="s">
        <v>2676</v>
      </c>
      <c r="B110" s="426"/>
      <c r="C110" s="425">
        <v>15</v>
      </c>
      <c r="D110" s="425" t="s">
        <v>2675</v>
      </c>
      <c r="E110" s="425" t="s">
        <v>2522</v>
      </c>
      <c r="F110" s="425" t="s">
        <v>499</v>
      </c>
      <c r="G110" s="427">
        <f>'2 About ROMPs'!$G$36</f>
        <v>0</v>
      </c>
    </row>
    <row r="111" spans="1:7" x14ac:dyDescent="0.45">
      <c r="A111" s="477" t="s">
        <v>2674</v>
      </c>
      <c r="B111" s="477"/>
      <c r="C111" s="476">
        <v>15</v>
      </c>
      <c r="D111" s="476" t="s">
        <v>2673</v>
      </c>
      <c r="E111" s="476" t="s">
        <v>2522</v>
      </c>
      <c r="F111" s="476" t="s">
        <v>499</v>
      </c>
      <c r="G111" s="475">
        <f>'2 About ROMPs'!$G$37</f>
        <v>0</v>
      </c>
    </row>
    <row r="112" spans="1:7" x14ac:dyDescent="0.45">
      <c r="A112" s="426" t="s">
        <v>2672</v>
      </c>
      <c r="B112" s="426"/>
      <c r="C112" s="425">
        <v>15</v>
      </c>
      <c r="D112" s="425" t="s">
        <v>2671</v>
      </c>
      <c r="E112" s="425" t="s">
        <v>2522</v>
      </c>
      <c r="F112" s="425" t="s">
        <v>499</v>
      </c>
      <c r="G112" s="427">
        <f>'2 About ROMPs'!$G$38</f>
        <v>0</v>
      </c>
    </row>
    <row r="113" spans="1:7" x14ac:dyDescent="0.45">
      <c r="A113" s="477" t="s">
        <v>2670</v>
      </c>
      <c r="B113" s="477"/>
      <c r="C113" s="476">
        <v>15</v>
      </c>
      <c r="D113" s="476" t="s">
        <v>2669</v>
      </c>
      <c r="E113" s="476" t="s">
        <v>2522</v>
      </c>
      <c r="F113" s="476" t="s">
        <v>499</v>
      </c>
      <c r="G113" s="475">
        <f>'2 About ROMPs'!$G$39</f>
        <v>0</v>
      </c>
    </row>
    <row r="114" spans="1:7" x14ac:dyDescent="0.45">
      <c r="A114" s="426" t="s">
        <v>2668</v>
      </c>
      <c r="B114" s="426"/>
      <c r="C114" s="425">
        <v>15</v>
      </c>
      <c r="D114" s="425" t="s">
        <v>2667</v>
      </c>
      <c r="E114" s="425" t="s">
        <v>2522</v>
      </c>
      <c r="F114" s="425" t="s">
        <v>499</v>
      </c>
      <c r="G114" s="427">
        <f>'2 About ROMPs'!$G$40</f>
        <v>0</v>
      </c>
    </row>
    <row r="115" spans="1:7" x14ac:dyDescent="0.45">
      <c r="A115" s="477" t="s">
        <v>2666</v>
      </c>
      <c r="B115" s="477"/>
      <c r="C115" s="476">
        <v>15</v>
      </c>
      <c r="D115" s="476" t="s">
        <v>2665</v>
      </c>
      <c r="E115" s="476" t="s">
        <v>2522</v>
      </c>
      <c r="F115" s="476" t="s">
        <v>499</v>
      </c>
      <c r="G115" s="475">
        <f>'2 About ROMPs'!$G$41</f>
        <v>0</v>
      </c>
    </row>
    <row r="116" spans="1:7" x14ac:dyDescent="0.45">
      <c r="A116" s="426" t="s">
        <v>2664</v>
      </c>
      <c r="B116" s="426"/>
      <c r="C116" s="425">
        <v>15</v>
      </c>
      <c r="D116" s="425" t="s">
        <v>2663</v>
      </c>
      <c r="E116" s="425" t="s">
        <v>2522</v>
      </c>
      <c r="F116" s="425" t="s">
        <v>499</v>
      </c>
      <c r="G116" s="427">
        <f>'2 About ROMPs'!$G$42</f>
        <v>0</v>
      </c>
    </row>
    <row r="117" spans="1:7" x14ac:dyDescent="0.45">
      <c r="A117" s="477" t="s">
        <v>2662</v>
      </c>
      <c r="B117" s="477"/>
      <c r="C117" s="476">
        <v>15</v>
      </c>
      <c r="D117" s="476" t="s">
        <v>2661</v>
      </c>
      <c r="E117" s="476" t="s">
        <v>2522</v>
      </c>
      <c r="F117" s="476" t="s">
        <v>499</v>
      </c>
      <c r="G117" s="475">
        <f>'2 About ROMPs'!$G$43</f>
        <v>0</v>
      </c>
    </row>
    <row r="118" spans="1:7" x14ac:dyDescent="0.45">
      <c r="A118" s="426" t="s">
        <v>2660</v>
      </c>
      <c r="B118" s="426"/>
      <c r="C118" s="425">
        <v>15</v>
      </c>
      <c r="D118" s="425" t="s">
        <v>2659</v>
      </c>
      <c r="E118" s="425" t="s">
        <v>2522</v>
      </c>
      <c r="F118" s="425" t="s">
        <v>383</v>
      </c>
      <c r="G118" s="427">
        <f>'2 About ROMPs'!$G$44</f>
        <v>0</v>
      </c>
    </row>
    <row r="119" spans="1:7" x14ac:dyDescent="0.45">
      <c r="A119" s="477" t="s">
        <v>2658</v>
      </c>
      <c r="B119" s="477"/>
      <c r="C119" s="476">
        <v>15</v>
      </c>
      <c r="D119" s="476" t="s">
        <v>2657</v>
      </c>
      <c r="E119" s="476" t="s">
        <v>2522</v>
      </c>
      <c r="F119" s="476" t="s">
        <v>499</v>
      </c>
      <c r="G119" s="475">
        <f>'2 About ROMPs'!$H$36</f>
        <v>0</v>
      </c>
    </row>
    <row r="120" spans="1:7" x14ac:dyDescent="0.45">
      <c r="A120" s="426" t="s">
        <v>2656</v>
      </c>
      <c r="B120" s="426"/>
      <c r="C120" s="425">
        <v>15</v>
      </c>
      <c r="D120" s="425" t="s">
        <v>2655</v>
      </c>
      <c r="E120" s="425" t="s">
        <v>2522</v>
      </c>
      <c r="F120" s="425" t="s">
        <v>499</v>
      </c>
      <c r="G120" s="427">
        <f>'2 About ROMPs'!$H$37</f>
        <v>0</v>
      </c>
    </row>
    <row r="121" spans="1:7" x14ac:dyDescent="0.45">
      <c r="A121" s="477" t="s">
        <v>2654</v>
      </c>
      <c r="B121" s="477"/>
      <c r="C121" s="476">
        <v>15</v>
      </c>
      <c r="D121" s="476" t="s">
        <v>2653</v>
      </c>
      <c r="E121" s="476" t="s">
        <v>2522</v>
      </c>
      <c r="F121" s="476" t="s">
        <v>499</v>
      </c>
      <c r="G121" s="475">
        <f>'2 About ROMPs'!$H$38</f>
        <v>0</v>
      </c>
    </row>
    <row r="122" spans="1:7" x14ac:dyDescent="0.45">
      <c r="A122" s="426" t="s">
        <v>2652</v>
      </c>
      <c r="B122" s="426"/>
      <c r="C122" s="425">
        <v>15</v>
      </c>
      <c r="D122" s="425" t="s">
        <v>2651</v>
      </c>
      <c r="E122" s="425" t="s">
        <v>2522</v>
      </c>
      <c r="F122" s="425" t="s">
        <v>499</v>
      </c>
      <c r="G122" s="427">
        <f>'2 About ROMPs'!$H$39</f>
        <v>0</v>
      </c>
    </row>
    <row r="123" spans="1:7" x14ac:dyDescent="0.45">
      <c r="A123" s="477" t="s">
        <v>2650</v>
      </c>
      <c r="B123" s="477"/>
      <c r="C123" s="476">
        <v>15</v>
      </c>
      <c r="D123" s="476" t="s">
        <v>2649</v>
      </c>
      <c r="E123" s="476" t="s">
        <v>2522</v>
      </c>
      <c r="F123" s="476" t="s">
        <v>499</v>
      </c>
      <c r="G123" s="475">
        <f>'2 About ROMPs'!$H$40</f>
        <v>0</v>
      </c>
    </row>
    <row r="124" spans="1:7" x14ac:dyDescent="0.45">
      <c r="A124" s="426" t="s">
        <v>2648</v>
      </c>
      <c r="B124" s="426"/>
      <c r="C124" s="425">
        <v>15</v>
      </c>
      <c r="D124" s="425" t="s">
        <v>2647</v>
      </c>
      <c r="E124" s="425" t="s">
        <v>2522</v>
      </c>
      <c r="F124" s="425" t="s">
        <v>499</v>
      </c>
      <c r="G124" s="427">
        <f>'2 About ROMPs'!$H$41</f>
        <v>0</v>
      </c>
    </row>
    <row r="125" spans="1:7" x14ac:dyDescent="0.45">
      <c r="A125" s="477" t="s">
        <v>2646</v>
      </c>
      <c r="B125" s="477"/>
      <c r="C125" s="476">
        <v>15</v>
      </c>
      <c r="D125" s="476" t="s">
        <v>2645</v>
      </c>
      <c r="E125" s="476" t="s">
        <v>2522</v>
      </c>
      <c r="F125" s="476" t="s">
        <v>499</v>
      </c>
      <c r="G125" s="475">
        <f>'2 About ROMPs'!$H$42</f>
        <v>0</v>
      </c>
    </row>
    <row r="126" spans="1:7" x14ac:dyDescent="0.45">
      <c r="A126" s="426" t="s">
        <v>2644</v>
      </c>
      <c r="B126" s="426"/>
      <c r="C126" s="425">
        <v>15</v>
      </c>
      <c r="D126" s="425" t="s">
        <v>2643</v>
      </c>
      <c r="E126" s="425" t="s">
        <v>2522</v>
      </c>
      <c r="F126" s="425" t="s">
        <v>499</v>
      </c>
      <c r="G126" s="427">
        <f>'2 About ROMPs'!$H$43</f>
        <v>0</v>
      </c>
    </row>
    <row r="127" spans="1:7" ht="14.65" thickBot="1" x14ac:dyDescent="0.5">
      <c r="A127" s="483" t="s">
        <v>2642</v>
      </c>
      <c r="B127" s="483"/>
      <c r="C127" s="482">
        <v>15</v>
      </c>
      <c r="D127" s="482" t="s">
        <v>2641</v>
      </c>
      <c r="E127" s="482" t="s">
        <v>2522</v>
      </c>
      <c r="F127" s="482" t="s">
        <v>383</v>
      </c>
      <c r="G127" s="481">
        <f>'2 About ROMPs'!$H$44</f>
        <v>0</v>
      </c>
    </row>
    <row r="128" spans="1:7" x14ac:dyDescent="0.45">
      <c r="A128" s="426" t="s">
        <v>2640</v>
      </c>
      <c r="B128" s="426"/>
      <c r="C128" s="425">
        <v>16</v>
      </c>
      <c r="D128" s="425" t="s">
        <v>2639</v>
      </c>
      <c r="E128" s="425" t="s">
        <v>2522</v>
      </c>
      <c r="F128" s="425" t="s">
        <v>499</v>
      </c>
      <c r="G128" s="427">
        <f>'2 About ROMPs'!$F$54</f>
        <v>0</v>
      </c>
    </row>
    <row r="129" spans="1:7" x14ac:dyDescent="0.45">
      <c r="A129" s="477" t="s">
        <v>2638</v>
      </c>
      <c r="B129" s="477"/>
      <c r="C129" s="476">
        <v>16</v>
      </c>
      <c r="D129" s="476" t="s">
        <v>2637</v>
      </c>
      <c r="E129" s="476" t="s">
        <v>2522</v>
      </c>
      <c r="F129" s="476" t="s">
        <v>499</v>
      </c>
      <c r="G129" s="475">
        <f>'2 About ROMPs'!$G$54</f>
        <v>0</v>
      </c>
    </row>
    <row r="130" spans="1:7" x14ac:dyDescent="0.45">
      <c r="A130" s="426" t="s">
        <v>2636</v>
      </c>
      <c r="B130" s="426"/>
      <c r="C130" s="425">
        <v>16</v>
      </c>
      <c r="D130" s="425" t="s">
        <v>2635</v>
      </c>
      <c r="E130" s="425" t="s">
        <v>2522</v>
      </c>
      <c r="F130" s="425" t="s">
        <v>490</v>
      </c>
      <c r="G130" s="427" t="str">
        <f>IF(ISBLANK('2 About ROMPs'!$H$54),"",'2 About ROMPs'!$H$54)</f>
        <v/>
      </c>
    </row>
    <row r="131" spans="1:7" x14ac:dyDescent="0.45">
      <c r="A131" s="477" t="s">
        <v>2634</v>
      </c>
      <c r="B131" s="477"/>
      <c r="C131" s="476">
        <v>16</v>
      </c>
      <c r="D131" s="476" t="s">
        <v>2633</v>
      </c>
      <c r="E131" s="476" t="s">
        <v>2522</v>
      </c>
      <c r="F131" s="476" t="s">
        <v>499</v>
      </c>
      <c r="G131" s="475">
        <f>'2 About ROMPs'!$F$55</f>
        <v>0</v>
      </c>
    </row>
    <row r="132" spans="1:7" x14ac:dyDescent="0.45">
      <c r="A132" s="426" t="s">
        <v>2632</v>
      </c>
      <c r="B132" s="426"/>
      <c r="C132" s="425">
        <v>16</v>
      </c>
      <c r="D132" s="425" t="s">
        <v>2631</v>
      </c>
      <c r="E132" s="425" t="s">
        <v>2522</v>
      </c>
      <c r="F132" s="425" t="s">
        <v>499</v>
      </c>
      <c r="G132" s="427">
        <f>'2 About ROMPs'!$G$55</f>
        <v>0</v>
      </c>
    </row>
    <row r="133" spans="1:7" x14ac:dyDescent="0.45">
      <c r="A133" s="477" t="s">
        <v>2630</v>
      </c>
      <c r="B133" s="477"/>
      <c r="C133" s="476">
        <v>16</v>
      </c>
      <c r="D133" s="476" t="s">
        <v>2629</v>
      </c>
      <c r="E133" s="476" t="s">
        <v>2522</v>
      </c>
      <c r="F133" s="476" t="s">
        <v>490</v>
      </c>
      <c r="G133" s="475" t="str">
        <f>IF(ISBLANK('2 About ROMPs'!$H$55),"",'2 About ROMPs'!$H$55)</f>
        <v/>
      </c>
    </row>
    <row r="134" spans="1:7" x14ac:dyDescent="0.45">
      <c r="A134" s="426" t="s">
        <v>2628</v>
      </c>
      <c r="B134" s="426"/>
      <c r="C134" s="425">
        <v>16</v>
      </c>
      <c r="D134" s="425" t="s">
        <v>2627</v>
      </c>
      <c r="E134" s="425" t="s">
        <v>2522</v>
      </c>
      <c r="F134" s="425" t="s">
        <v>499</v>
      </c>
      <c r="G134" s="427">
        <f>'2 About ROMPs'!$F$56</f>
        <v>0</v>
      </c>
    </row>
    <row r="135" spans="1:7" x14ac:dyDescent="0.45">
      <c r="A135" s="477" t="s">
        <v>2626</v>
      </c>
      <c r="B135" s="477"/>
      <c r="C135" s="476">
        <v>16</v>
      </c>
      <c r="D135" s="476" t="s">
        <v>2625</v>
      </c>
      <c r="E135" s="476" t="s">
        <v>2522</v>
      </c>
      <c r="F135" s="476" t="s">
        <v>499</v>
      </c>
      <c r="G135" s="475">
        <f>'2 About ROMPs'!$G$56</f>
        <v>0</v>
      </c>
    </row>
    <row r="136" spans="1:7" x14ac:dyDescent="0.45">
      <c r="A136" s="426" t="s">
        <v>2624</v>
      </c>
      <c r="B136" s="426"/>
      <c r="C136" s="425">
        <v>16</v>
      </c>
      <c r="D136" s="425" t="s">
        <v>2623</v>
      </c>
      <c r="E136" s="425" t="s">
        <v>2522</v>
      </c>
      <c r="F136" s="425" t="s">
        <v>490</v>
      </c>
      <c r="G136" s="427" t="str">
        <f>IF(ISBLANK('2 About ROMPs'!$H$56),"",'2 About ROMPs'!$H$56)</f>
        <v/>
      </c>
    </row>
    <row r="137" spans="1:7" x14ac:dyDescent="0.45">
      <c r="A137" s="477" t="s">
        <v>2586</v>
      </c>
      <c r="B137" s="477"/>
      <c r="C137" s="476">
        <v>16</v>
      </c>
      <c r="D137" s="476" t="s">
        <v>2622</v>
      </c>
      <c r="E137" s="476" t="s">
        <v>2522</v>
      </c>
      <c r="F137" s="476" t="s">
        <v>499</v>
      </c>
      <c r="G137" s="475">
        <f>'2 About ROMPs'!$F$57</f>
        <v>0</v>
      </c>
    </row>
    <row r="138" spans="1:7" x14ac:dyDescent="0.45">
      <c r="A138" s="426" t="s">
        <v>2584</v>
      </c>
      <c r="B138" s="426"/>
      <c r="C138" s="425">
        <v>16</v>
      </c>
      <c r="D138" s="425" t="s">
        <v>2621</v>
      </c>
      <c r="E138" s="425" t="s">
        <v>2522</v>
      </c>
      <c r="F138" s="425" t="s">
        <v>499</v>
      </c>
      <c r="G138" s="427">
        <f>'2 About ROMPs'!$G$57</f>
        <v>0</v>
      </c>
    </row>
    <row r="139" spans="1:7" x14ac:dyDescent="0.45">
      <c r="A139" s="477" t="s">
        <v>2582</v>
      </c>
      <c r="B139" s="477"/>
      <c r="C139" s="476">
        <v>16</v>
      </c>
      <c r="D139" s="476" t="s">
        <v>2620</v>
      </c>
      <c r="E139" s="476" t="s">
        <v>2522</v>
      </c>
      <c r="F139" s="476" t="s">
        <v>490</v>
      </c>
      <c r="G139" s="475" t="str">
        <f>IF(ISBLANK('2 About ROMPs'!$H$57),"",'2 About ROMPs'!$H$57)</f>
        <v/>
      </c>
    </row>
    <row r="140" spans="1:7" x14ac:dyDescent="0.45">
      <c r="A140" s="426" t="s">
        <v>2580</v>
      </c>
      <c r="B140" s="426"/>
      <c r="C140" s="425">
        <v>16</v>
      </c>
      <c r="D140" s="425" t="s">
        <v>2619</v>
      </c>
      <c r="E140" s="425" t="s">
        <v>2522</v>
      </c>
      <c r="F140" s="425" t="s">
        <v>499</v>
      </c>
      <c r="G140" s="427">
        <f>'2 About ROMPs'!$F$58</f>
        <v>0</v>
      </c>
    </row>
    <row r="141" spans="1:7" x14ac:dyDescent="0.45">
      <c r="A141" s="477" t="s">
        <v>2618</v>
      </c>
      <c r="B141" s="477"/>
      <c r="C141" s="476">
        <v>16</v>
      </c>
      <c r="D141" s="476" t="s">
        <v>2617</v>
      </c>
      <c r="E141" s="476" t="s">
        <v>2522</v>
      </c>
      <c r="F141" s="476" t="s">
        <v>499</v>
      </c>
      <c r="G141" s="475">
        <f>'2 About ROMPs'!$G$58</f>
        <v>0</v>
      </c>
    </row>
    <row r="142" spans="1:7" x14ac:dyDescent="0.45">
      <c r="A142" s="426" t="s">
        <v>2616</v>
      </c>
      <c r="B142" s="426"/>
      <c r="C142" s="425">
        <v>16</v>
      </c>
      <c r="D142" s="425" t="s">
        <v>2615</v>
      </c>
      <c r="E142" s="425" t="s">
        <v>2522</v>
      </c>
      <c r="F142" s="425" t="s">
        <v>490</v>
      </c>
      <c r="G142" s="427" t="str">
        <f>IF(ISBLANK('2 About ROMPs'!$H$58),"",'2 About ROMPs'!$H$58)</f>
        <v/>
      </c>
    </row>
    <row r="143" spans="1:7" x14ac:dyDescent="0.45">
      <c r="A143" s="477" t="s">
        <v>2614</v>
      </c>
      <c r="B143" s="477"/>
      <c r="C143" s="476">
        <v>16</v>
      </c>
      <c r="D143" s="476" t="s">
        <v>2613</v>
      </c>
      <c r="E143" s="476" t="s">
        <v>2522</v>
      </c>
      <c r="F143" s="476" t="s">
        <v>499</v>
      </c>
      <c r="G143" s="475">
        <f>'2 About ROMPs'!$F$59</f>
        <v>0</v>
      </c>
    </row>
    <row r="144" spans="1:7" x14ac:dyDescent="0.45">
      <c r="A144" s="426" t="s">
        <v>2612</v>
      </c>
      <c r="B144" s="426"/>
      <c r="C144" s="425">
        <v>16</v>
      </c>
      <c r="D144" s="425" t="s">
        <v>2611</v>
      </c>
      <c r="E144" s="425" t="s">
        <v>2522</v>
      </c>
      <c r="F144" s="425" t="s">
        <v>499</v>
      </c>
      <c r="G144" s="427">
        <f>'2 About ROMPs'!$G$59</f>
        <v>0</v>
      </c>
    </row>
    <row r="145" spans="1:7" x14ac:dyDescent="0.45">
      <c r="A145" s="477" t="s">
        <v>2610</v>
      </c>
      <c r="B145" s="477"/>
      <c r="C145" s="476">
        <v>16</v>
      </c>
      <c r="D145" s="476" t="s">
        <v>2609</v>
      </c>
      <c r="E145" s="476" t="s">
        <v>2522</v>
      </c>
      <c r="F145" s="476" t="s">
        <v>490</v>
      </c>
      <c r="G145" s="475" t="str">
        <f>IF(ISBLANK('2 About ROMPs'!$H$59),"",'2 About ROMPs'!$H$59)</f>
        <v/>
      </c>
    </row>
    <row r="146" spans="1:7" x14ac:dyDescent="0.45">
      <c r="A146" s="426" t="s">
        <v>2608</v>
      </c>
      <c r="B146" s="426"/>
      <c r="C146" s="425">
        <v>16</v>
      </c>
      <c r="D146" s="425" t="s">
        <v>2607</v>
      </c>
      <c r="E146" s="425" t="s">
        <v>2522</v>
      </c>
      <c r="F146" s="425" t="s">
        <v>383</v>
      </c>
      <c r="G146" s="427">
        <f>'2 About ROMPs'!$F$60</f>
        <v>0</v>
      </c>
    </row>
    <row r="147" spans="1:7" ht="14.65" thickBot="1" x14ac:dyDescent="0.5">
      <c r="A147" s="477" t="s">
        <v>2606</v>
      </c>
      <c r="B147" s="477"/>
      <c r="C147" s="476">
        <v>16</v>
      </c>
      <c r="D147" s="476" t="s">
        <v>2605</v>
      </c>
      <c r="E147" s="476" t="s">
        <v>2522</v>
      </c>
      <c r="F147" s="476" t="s">
        <v>383</v>
      </c>
      <c r="G147" s="475">
        <f>'2 About ROMPs'!$G$60</f>
        <v>0</v>
      </c>
    </row>
    <row r="148" spans="1:7" x14ac:dyDescent="0.45">
      <c r="A148" s="480" t="s">
        <v>2604</v>
      </c>
      <c r="B148" s="480"/>
      <c r="C148" s="479">
        <v>17</v>
      </c>
      <c r="D148" s="479" t="s">
        <v>2603</v>
      </c>
      <c r="E148" s="479" t="s">
        <v>2522</v>
      </c>
      <c r="F148" s="479" t="s">
        <v>499</v>
      </c>
      <c r="G148" s="478">
        <f>'2 About ROMPs'!$F$70</f>
        <v>0</v>
      </c>
    </row>
    <row r="149" spans="1:7" x14ac:dyDescent="0.45">
      <c r="A149" s="477" t="s">
        <v>2602</v>
      </c>
      <c r="B149" s="477"/>
      <c r="C149" s="476">
        <v>17</v>
      </c>
      <c r="D149" s="476" t="s">
        <v>2601</v>
      </c>
      <c r="E149" s="476" t="s">
        <v>2522</v>
      </c>
      <c r="F149" s="476" t="s">
        <v>499</v>
      </c>
      <c r="G149" s="475">
        <f>'2 About ROMPs'!$G$70</f>
        <v>0</v>
      </c>
    </row>
    <row r="150" spans="1:7" x14ac:dyDescent="0.45">
      <c r="A150" s="426" t="s">
        <v>2600</v>
      </c>
      <c r="B150" s="426"/>
      <c r="C150" s="425">
        <v>17</v>
      </c>
      <c r="D150" s="425" t="s">
        <v>2599</v>
      </c>
      <c r="E150" s="425" t="s">
        <v>2522</v>
      </c>
      <c r="F150" s="425" t="s">
        <v>490</v>
      </c>
      <c r="G150" s="427" t="str">
        <f>IF(ISBLANK('2 About ROMPs'!$H$70),"",'2 About ROMPs'!$H$70)</f>
        <v/>
      </c>
    </row>
    <row r="151" spans="1:7" x14ac:dyDescent="0.45">
      <c r="A151" s="477" t="s">
        <v>2598</v>
      </c>
      <c r="B151" s="477"/>
      <c r="C151" s="476">
        <v>17</v>
      </c>
      <c r="D151" s="476" t="s">
        <v>2597</v>
      </c>
      <c r="E151" s="476" t="s">
        <v>2522</v>
      </c>
      <c r="F151" s="476" t="s">
        <v>499</v>
      </c>
      <c r="G151" s="475">
        <f>'2 About ROMPs'!$F$71</f>
        <v>0</v>
      </c>
    </row>
    <row r="152" spans="1:7" x14ac:dyDescent="0.45">
      <c r="A152" s="426" t="s">
        <v>2596</v>
      </c>
      <c r="B152" s="426"/>
      <c r="C152" s="425">
        <v>17</v>
      </c>
      <c r="D152" s="425" t="s">
        <v>2595</v>
      </c>
      <c r="E152" s="425" t="s">
        <v>2522</v>
      </c>
      <c r="F152" s="425" t="s">
        <v>499</v>
      </c>
      <c r="G152" s="427">
        <f>'2 About ROMPs'!$G$71</f>
        <v>0</v>
      </c>
    </row>
    <row r="153" spans="1:7" x14ac:dyDescent="0.45">
      <c r="A153" s="477" t="s">
        <v>2594</v>
      </c>
      <c r="B153" s="477"/>
      <c r="C153" s="476">
        <v>17</v>
      </c>
      <c r="D153" s="476" t="s">
        <v>2593</v>
      </c>
      <c r="E153" s="476" t="s">
        <v>2522</v>
      </c>
      <c r="F153" s="476" t="s">
        <v>490</v>
      </c>
      <c r="G153" s="475" t="str">
        <f>IF(ISBLANK('2 About ROMPs'!$H$71),"",'2 About ROMPs'!$H$71)</f>
        <v/>
      </c>
    </row>
    <row r="154" spans="1:7" x14ac:dyDescent="0.45">
      <c r="A154" s="426" t="s">
        <v>2592</v>
      </c>
      <c r="B154" s="426"/>
      <c r="C154" s="425">
        <v>17</v>
      </c>
      <c r="D154" s="425" t="s">
        <v>2591</v>
      </c>
      <c r="E154" s="425" t="s">
        <v>2522</v>
      </c>
      <c r="F154" s="425" t="s">
        <v>499</v>
      </c>
      <c r="G154" s="427">
        <f>'2 About ROMPs'!$F$72</f>
        <v>0</v>
      </c>
    </row>
    <row r="155" spans="1:7" x14ac:dyDescent="0.45">
      <c r="A155" s="477" t="s">
        <v>2590</v>
      </c>
      <c r="B155" s="477"/>
      <c r="C155" s="476">
        <v>17</v>
      </c>
      <c r="D155" s="476" t="s">
        <v>2589</v>
      </c>
      <c r="E155" s="476" t="s">
        <v>2522</v>
      </c>
      <c r="F155" s="476" t="s">
        <v>499</v>
      </c>
      <c r="G155" s="475">
        <f>'2 About ROMPs'!$G$72</f>
        <v>0</v>
      </c>
    </row>
    <row r="156" spans="1:7" x14ac:dyDescent="0.45">
      <c r="A156" s="426" t="s">
        <v>2588</v>
      </c>
      <c r="B156" s="426"/>
      <c r="C156" s="425">
        <v>17</v>
      </c>
      <c r="D156" s="425" t="s">
        <v>2587</v>
      </c>
      <c r="E156" s="425" t="s">
        <v>2522</v>
      </c>
      <c r="F156" s="425" t="s">
        <v>490</v>
      </c>
      <c r="G156" s="427" t="str">
        <f>IF(ISBLANK('2 About ROMPs'!$H$72),"",'2 About ROMPs'!$H$72)</f>
        <v/>
      </c>
    </row>
    <row r="157" spans="1:7" x14ac:dyDescent="0.45">
      <c r="A157" s="477" t="s">
        <v>2586</v>
      </c>
      <c r="B157" s="477"/>
      <c r="C157" s="476">
        <v>17</v>
      </c>
      <c r="D157" s="476" t="s">
        <v>2585</v>
      </c>
      <c r="E157" s="476" t="s">
        <v>2522</v>
      </c>
      <c r="F157" s="476" t="s">
        <v>499</v>
      </c>
      <c r="G157" s="475">
        <f>'2 About ROMPs'!$F$73</f>
        <v>0</v>
      </c>
    </row>
    <row r="158" spans="1:7" x14ac:dyDescent="0.45">
      <c r="A158" s="426" t="s">
        <v>2584</v>
      </c>
      <c r="B158" s="426"/>
      <c r="C158" s="425">
        <v>17</v>
      </c>
      <c r="D158" s="425" t="s">
        <v>2583</v>
      </c>
      <c r="E158" s="425" t="s">
        <v>2522</v>
      </c>
      <c r="F158" s="425" t="s">
        <v>499</v>
      </c>
      <c r="G158" s="427">
        <f>'2 About ROMPs'!$G$73</f>
        <v>0</v>
      </c>
    </row>
    <row r="159" spans="1:7" x14ac:dyDescent="0.45">
      <c r="A159" s="477" t="s">
        <v>2582</v>
      </c>
      <c r="B159" s="477"/>
      <c r="C159" s="476">
        <v>17</v>
      </c>
      <c r="D159" s="476" t="s">
        <v>2581</v>
      </c>
      <c r="E159" s="476" t="s">
        <v>2522</v>
      </c>
      <c r="F159" s="476" t="s">
        <v>490</v>
      </c>
      <c r="G159" s="475" t="str">
        <f>IF(ISBLANK('2 About ROMPs'!$H$73),"",'2 About ROMPs'!$H$73)</f>
        <v/>
      </c>
    </row>
    <row r="160" spans="1:7" x14ac:dyDescent="0.45">
      <c r="A160" s="426" t="s">
        <v>2580</v>
      </c>
      <c r="B160" s="426"/>
      <c r="C160" s="425">
        <v>17</v>
      </c>
      <c r="D160" s="425" t="s">
        <v>2579</v>
      </c>
      <c r="E160" s="425" t="s">
        <v>2522</v>
      </c>
      <c r="F160" s="425" t="s">
        <v>499</v>
      </c>
      <c r="G160" s="427">
        <f>'2 About ROMPs'!$F$74</f>
        <v>0</v>
      </c>
    </row>
    <row r="161" spans="1:7" x14ac:dyDescent="0.45">
      <c r="A161" s="477" t="s">
        <v>2578</v>
      </c>
      <c r="B161" s="477"/>
      <c r="C161" s="476">
        <v>17</v>
      </c>
      <c r="D161" s="476" t="s">
        <v>2577</v>
      </c>
      <c r="E161" s="476" t="s">
        <v>2522</v>
      </c>
      <c r="F161" s="476" t="s">
        <v>499</v>
      </c>
      <c r="G161" s="475">
        <f>'2 About ROMPs'!$G$74</f>
        <v>0</v>
      </c>
    </row>
    <row r="162" spans="1:7" x14ac:dyDescent="0.45">
      <c r="A162" s="426" t="s">
        <v>2576</v>
      </c>
      <c r="B162" s="426"/>
      <c r="C162" s="425">
        <v>17</v>
      </c>
      <c r="D162" s="425" t="s">
        <v>2575</v>
      </c>
      <c r="E162" s="425" t="s">
        <v>2522</v>
      </c>
      <c r="F162" s="425" t="s">
        <v>490</v>
      </c>
      <c r="G162" s="427" t="str">
        <f>IF(ISBLANK('2 About ROMPs'!$H$74),"",'2 About ROMPs'!$H$74)</f>
        <v/>
      </c>
    </row>
    <row r="163" spans="1:7" x14ac:dyDescent="0.45">
      <c r="A163" s="477" t="s">
        <v>2574</v>
      </c>
      <c r="B163" s="477"/>
      <c r="C163" s="476">
        <v>17</v>
      </c>
      <c r="D163" s="476" t="s">
        <v>2573</v>
      </c>
      <c r="E163" s="476" t="s">
        <v>2522</v>
      </c>
      <c r="F163" s="476" t="s">
        <v>383</v>
      </c>
      <c r="G163" s="475">
        <f>'2 About ROMPs'!$F$75</f>
        <v>0</v>
      </c>
    </row>
    <row r="164" spans="1:7" ht="14.65" thickBot="1" x14ac:dyDescent="0.5">
      <c r="A164" s="423" t="s">
        <v>2572</v>
      </c>
      <c r="B164" s="423"/>
      <c r="C164" s="422">
        <v>17</v>
      </c>
      <c r="D164" s="422" t="s">
        <v>2571</v>
      </c>
      <c r="E164" s="422" t="s">
        <v>2522</v>
      </c>
      <c r="F164" s="422" t="s">
        <v>383</v>
      </c>
      <c r="G164" s="456">
        <f>'2 About ROMPs'!$G$75</f>
        <v>0</v>
      </c>
    </row>
    <row r="165" spans="1:7" x14ac:dyDescent="0.45">
      <c r="A165" s="477" t="s">
        <v>2570</v>
      </c>
      <c r="B165" s="477"/>
      <c r="C165" s="476">
        <v>18</v>
      </c>
      <c r="D165" s="476" t="s">
        <v>2569</v>
      </c>
      <c r="E165" s="476" t="s">
        <v>2522</v>
      </c>
      <c r="F165" s="476" t="s">
        <v>499</v>
      </c>
      <c r="G165" s="475" t="str">
        <f>IF(ISBLANK('2 About ROMPs'!$F$85),"",'2 About ROMPs'!$F$85)</f>
        <v/>
      </c>
    </row>
    <row r="166" spans="1:7" x14ac:dyDescent="0.45">
      <c r="A166" s="426" t="s">
        <v>2568</v>
      </c>
      <c r="B166" s="426"/>
      <c r="C166" s="425">
        <v>18</v>
      </c>
      <c r="D166" s="425" t="s">
        <v>2567</v>
      </c>
      <c r="E166" s="425" t="s">
        <v>2522</v>
      </c>
      <c r="F166" s="425" t="s">
        <v>490</v>
      </c>
      <c r="G166" s="427" t="str">
        <f>IF(ISBLANK('2 About ROMPs'!$G$85),"",'2 About ROMPs'!$G$85)</f>
        <v/>
      </c>
    </row>
    <row r="167" spans="1:7" x14ac:dyDescent="0.45">
      <c r="A167" s="477" t="s">
        <v>2566</v>
      </c>
      <c r="B167" s="477"/>
      <c r="C167" s="476">
        <v>18</v>
      </c>
      <c r="D167" s="476" t="s">
        <v>2565</v>
      </c>
      <c r="E167" s="476" t="s">
        <v>2522</v>
      </c>
      <c r="F167" s="476" t="s">
        <v>499</v>
      </c>
      <c r="G167" s="475" t="str">
        <f>IF(ISBLANK('2 About ROMPs'!$H$85),"",'2 About ROMPs'!$H$85)</f>
        <v/>
      </c>
    </row>
    <row r="168" spans="1:7" x14ac:dyDescent="0.45">
      <c r="A168" s="426" t="s">
        <v>2564</v>
      </c>
      <c r="B168" s="426"/>
      <c r="C168" s="425">
        <v>18</v>
      </c>
      <c r="D168" s="425" t="s">
        <v>2563</v>
      </c>
      <c r="E168" s="425" t="s">
        <v>2522</v>
      </c>
      <c r="F168" s="425" t="s">
        <v>2521</v>
      </c>
      <c r="G168" s="427" t="str">
        <f>IF('2 About ROMPs'!$I$85=TRUE,'2 About ROMPs'!$I$83,IF('2 About ROMPs'!$J$85=TRUE,'2 About ROMPs'!$J$83,IF('2 About ROMPs'!$K$85=TRUE,'2 About ROMPs'!$K$83,IF('2 About ROMPs'!$L$85=TRUE,'2 About ROMPs'!$L$83,""))))</f>
        <v/>
      </c>
    </row>
    <row r="169" spans="1:7" x14ac:dyDescent="0.45">
      <c r="A169" s="477" t="s">
        <v>2562</v>
      </c>
      <c r="B169" s="477"/>
      <c r="C169" s="476">
        <v>18</v>
      </c>
      <c r="D169" s="476" t="s">
        <v>2561</v>
      </c>
      <c r="E169" s="476" t="s">
        <v>2522</v>
      </c>
      <c r="F169" s="476" t="s">
        <v>499</v>
      </c>
      <c r="G169" s="475" t="str">
        <f>IF(ISBLANK('2 About ROMPs'!$F$86),"",'2 About ROMPs'!$F$86)</f>
        <v/>
      </c>
    </row>
    <row r="170" spans="1:7" x14ac:dyDescent="0.45">
      <c r="A170" s="426" t="s">
        <v>2560</v>
      </c>
      <c r="B170" s="426"/>
      <c r="C170" s="425">
        <v>18</v>
      </c>
      <c r="D170" s="425" t="s">
        <v>2559</v>
      </c>
      <c r="E170" s="425" t="s">
        <v>2522</v>
      </c>
      <c r="F170" s="425" t="s">
        <v>490</v>
      </c>
      <c r="G170" s="427" t="str">
        <f>IF(ISBLANK('2 About ROMPs'!$G$86),"",'2 About ROMPs'!$G$86)</f>
        <v/>
      </c>
    </row>
    <row r="171" spans="1:7" x14ac:dyDescent="0.45">
      <c r="A171" s="477" t="s">
        <v>2558</v>
      </c>
      <c r="B171" s="477"/>
      <c r="C171" s="476">
        <v>18</v>
      </c>
      <c r="D171" s="476" t="s">
        <v>2557</v>
      </c>
      <c r="E171" s="476" t="s">
        <v>2522</v>
      </c>
      <c r="F171" s="476" t="s">
        <v>499</v>
      </c>
      <c r="G171" s="475" t="str">
        <f>IF(ISBLANK('2 About ROMPs'!$H$86),"",'2 About ROMPs'!$H$86)</f>
        <v/>
      </c>
    </row>
    <row r="172" spans="1:7" x14ac:dyDescent="0.45">
      <c r="A172" s="426" t="s">
        <v>2556</v>
      </c>
      <c r="B172" s="426"/>
      <c r="C172" s="425">
        <v>18</v>
      </c>
      <c r="D172" s="425" t="s">
        <v>2555</v>
      </c>
      <c r="E172" s="425" t="s">
        <v>2522</v>
      </c>
      <c r="F172" s="425" t="s">
        <v>2521</v>
      </c>
      <c r="G172" s="427" t="str">
        <f>IF('2 About ROMPs'!$I$86=TRUE,'2 About ROMPs'!$I$83,IF('2 About ROMPs'!$J$86=TRUE,'2 About ROMPs'!$J$83,IF('2 About ROMPs'!$K$86=TRUE,'2 About ROMPs'!$K$83,IF('2 About ROMPs'!$L$86=TRUE,'2 About ROMPs'!$L$83,""))))</f>
        <v/>
      </c>
    </row>
    <row r="173" spans="1:7" x14ac:dyDescent="0.45">
      <c r="A173" s="477" t="s">
        <v>2554</v>
      </c>
      <c r="B173" s="477"/>
      <c r="C173" s="476">
        <v>18</v>
      </c>
      <c r="D173" s="476" t="s">
        <v>2553</v>
      </c>
      <c r="E173" s="476" t="s">
        <v>2522</v>
      </c>
      <c r="F173" s="476" t="s">
        <v>499</v>
      </c>
      <c r="G173" s="475" t="str">
        <f>IF(ISBLANK('2 About ROMPs'!$F$87),"",'2 About ROMPs'!$F$87)</f>
        <v/>
      </c>
    </row>
    <row r="174" spans="1:7" x14ac:dyDescent="0.45">
      <c r="A174" s="426" t="s">
        <v>2552</v>
      </c>
      <c r="B174" s="426"/>
      <c r="C174" s="425">
        <v>18</v>
      </c>
      <c r="D174" s="425" t="s">
        <v>2551</v>
      </c>
      <c r="E174" s="425" t="s">
        <v>2522</v>
      </c>
      <c r="F174" s="425" t="s">
        <v>490</v>
      </c>
      <c r="G174" s="427" t="str">
        <f>IF(ISBLANK('2 About ROMPs'!$G$87),"",'2 About ROMPs'!$G$87)</f>
        <v/>
      </c>
    </row>
    <row r="175" spans="1:7" x14ac:dyDescent="0.45">
      <c r="A175" s="477" t="s">
        <v>2550</v>
      </c>
      <c r="B175" s="477"/>
      <c r="C175" s="476">
        <v>18</v>
      </c>
      <c r="D175" s="476" t="s">
        <v>2549</v>
      </c>
      <c r="E175" s="476" t="s">
        <v>2522</v>
      </c>
      <c r="F175" s="476" t="s">
        <v>499</v>
      </c>
      <c r="G175" s="475" t="str">
        <f>IF(ISBLANK('2 About ROMPs'!$H$87),"",'2 About ROMPs'!$H$87)</f>
        <v/>
      </c>
    </row>
    <row r="176" spans="1:7" x14ac:dyDescent="0.45">
      <c r="A176" s="426" t="s">
        <v>2548</v>
      </c>
      <c r="B176" s="426"/>
      <c r="C176" s="425">
        <v>18</v>
      </c>
      <c r="D176" s="425" t="s">
        <v>2547</v>
      </c>
      <c r="E176" s="425" t="s">
        <v>2522</v>
      </c>
      <c r="F176" s="425" t="s">
        <v>2521</v>
      </c>
      <c r="G176" s="427" t="str">
        <f>IF('2 About ROMPs'!$I$87=TRUE,'2 About ROMPs'!$I$83,IF('2 About ROMPs'!$J$87=TRUE,'2 About ROMPs'!$J$83,IF('2 About ROMPs'!$K$87=TRUE,'2 About ROMPs'!$K$83,IF('2 About ROMPs'!$L$87=TRUE,'2 About ROMPs'!$L$83,""))))</f>
        <v/>
      </c>
    </row>
    <row r="177" spans="1:7" x14ac:dyDescent="0.45">
      <c r="A177" s="477" t="s">
        <v>2546</v>
      </c>
      <c r="B177" s="477"/>
      <c r="C177" s="476">
        <v>18</v>
      </c>
      <c r="D177" s="476" t="s">
        <v>2545</v>
      </c>
      <c r="E177" s="476" t="s">
        <v>2522</v>
      </c>
      <c r="F177" s="476" t="s">
        <v>499</v>
      </c>
      <c r="G177" s="475" t="str">
        <f>IF(ISBLANK('2 About ROMPs'!$F$88),"",'2 About ROMPs'!$F$88)</f>
        <v/>
      </c>
    </row>
    <row r="178" spans="1:7" x14ac:dyDescent="0.45">
      <c r="A178" s="426" t="s">
        <v>2544</v>
      </c>
      <c r="B178" s="426"/>
      <c r="C178" s="425">
        <v>18</v>
      </c>
      <c r="D178" s="425" t="s">
        <v>2543</v>
      </c>
      <c r="E178" s="425" t="s">
        <v>2522</v>
      </c>
      <c r="F178" s="425" t="s">
        <v>490</v>
      </c>
      <c r="G178" s="427" t="str">
        <f>IF(ISBLANK('2 About ROMPs'!$G$88),"",'2 About ROMPs'!$G$88)</f>
        <v/>
      </c>
    </row>
    <row r="179" spans="1:7" x14ac:dyDescent="0.45">
      <c r="A179" s="477" t="s">
        <v>2542</v>
      </c>
      <c r="B179" s="477"/>
      <c r="C179" s="476">
        <v>18</v>
      </c>
      <c r="D179" s="476" t="s">
        <v>2541</v>
      </c>
      <c r="E179" s="476" t="s">
        <v>2522</v>
      </c>
      <c r="F179" s="476" t="s">
        <v>499</v>
      </c>
      <c r="G179" s="475" t="str">
        <f>IF(ISBLANK('2 About ROMPs'!$H$88),"",'2 About ROMPs'!$H$88)</f>
        <v/>
      </c>
    </row>
    <row r="180" spans="1:7" x14ac:dyDescent="0.45">
      <c r="A180" s="426" t="s">
        <v>2540</v>
      </c>
      <c r="B180" s="426"/>
      <c r="C180" s="425">
        <v>18</v>
      </c>
      <c r="D180" s="425" t="s">
        <v>2539</v>
      </c>
      <c r="E180" s="425" t="s">
        <v>2522</v>
      </c>
      <c r="F180" s="425" t="s">
        <v>2521</v>
      </c>
      <c r="G180" s="427" t="str">
        <f>IF('2 About ROMPs'!$I$88=TRUE,'2 About ROMPs'!$I$83,IF('2 About ROMPs'!$J$88=TRUE,'2 About ROMPs'!$J$83,IF('2 About ROMPs'!$K$88=TRUE,'2 About ROMPs'!$K$83,IF('2 About ROMPs'!$L$88=TRUE,'2 About ROMPs'!$L$83,""))))</f>
        <v/>
      </c>
    </row>
    <row r="181" spans="1:7" x14ac:dyDescent="0.45">
      <c r="A181" s="477" t="s">
        <v>2538</v>
      </c>
      <c r="B181" s="477"/>
      <c r="C181" s="476">
        <v>18</v>
      </c>
      <c r="D181" s="476" t="s">
        <v>2537</v>
      </c>
      <c r="E181" s="476" t="s">
        <v>2522</v>
      </c>
      <c r="F181" s="476" t="s">
        <v>499</v>
      </c>
      <c r="G181" s="475" t="str">
        <f>IF(ISBLANK('2 About ROMPs'!$F$89),"",'2 About ROMPs'!$F$89)</f>
        <v/>
      </c>
    </row>
    <row r="182" spans="1:7" x14ac:dyDescent="0.45">
      <c r="A182" s="426" t="s">
        <v>2536</v>
      </c>
      <c r="B182" s="426"/>
      <c r="C182" s="425">
        <v>18</v>
      </c>
      <c r="D182" s="425" t="s">
        <v>2535</v>
      </c>
      <c r="E182" s="425" t="s">
        <v>2522</v>
      </c>
      <c r="F182" s="425" t="s">
        <v>490</v>
      </c>
      <c r="G182" s="427" t="str">
        <f>IF(ISBLANK('2 About ROMPs'!$G$89),"",'2 About ROMPs'!$G$89)</f>
        <v/>
      </c>
    </row>
    <row r="183" spans="1:7" x14ac:dyDescent="0.45">
      <c r="A183" s="477" t="s">
        <v>2534</v>
      </c>
      <c r="B183" s="477"/>
      <c r="C183" s="476">
        <v>18</v>
      </c>
      <c r="D183" s="476" t="s">
        <v>2533</v>
      </c>
      <c r="E183" s="476" t="s">
        <v>2522</v>
      </c>
      <c r="F183" s="476" t="s">
        <v>499</v>
      </c>
      <c r="G183" s="475" t="str">
        <f>IF(ISBLANK('2 About ROMPs'!$H$89),"",'2 About ROMPs'!$H$89)</f>
        <v/>
      </c>
    </row>
    <row r="184" spans="1:7" x14ac:dyDescent="0.45">
      <c r="A184" s="426" t="s">
        <v>2532</v>
      </c>
      <c r="B184" s="426"/>
      <c r="C184" s="425">
        <v>18</v>
      </c>
      <c r="D184" s="425" t="s">
        <v>2531</v>
      </c>
      <c r="E184" s="425" t="s">
        <v>2522</v>
      </c>
      <c r="F184" s="425" t="s">
        <v>2521</v>
      </c>
      <c r="G184" s="427" t="str">
        <f>IF('2 About ROMPs'!$I$89=TRUE,'2 About ROMPs'!$I$83,IF('2 About ROMPs'!$J$89=TRUE,'2 About ROMPs'!$J$83,IF('2 About ROMPs'!$K$89=TRUE,'2 About ROMPs'!$K$83,IF('2 About ROMPs'!$L$89=TRUE,'2 About ROMPs'!$L$83,""))))</f>
        <v/>
      </c>
    </row>
    <row r="185" spans="1:7" x14ac:dyDescent="0.45">
      <c r="A185" s="477" t="s">
        <v>2530</v>
      </c>
      <c r="B185" s="477"/>
      <c r="C185" s="476">
        <v>18</v>
      </c>
      <c r="D185" s="476" t="s">
        <v>2529</v>
      </c>
      <c r="E185" s="476" t="s">
        <v>2522</v>
      </c>
      <c r="F185" s="476" t="s">
        <v>499</v>
      </c>
      <c r="G185" s="475" t="str">
        <f>IF(ISBLANK('2 About ROMPs'!$F$90),"",'2 About ROMPs'!$F$90)</f>
        <v/>
      </c>
    </row>
    <row r="186" spans="1:7" x14ac:dyDescent="0.45">
      <c r="A186" s="426" t="s">
        <v>2528</v>
      </c>
      <c r="B186" s="426"/>
      <c r="C186" s="425">
        <v>18</v>
      </c>
      <c r="D186" s="425" t="s">
        <v>2527</v>
      </c>
      <c r="E186" s="425" t="s">
        <v>2522</v>
      </c>
      <c r="F186" s="425" t="s">
        <v>490</v>
      </c>
      <c r="G186" s="427" t="str">
        <f>IF(ISBLANK('2 About ROMPs'!$G$90),"",'2 About ROMPs'!$G$90)</f>
        <v/>
      </c>
    </row>
    <row r="187" spans="1:7" x14ac:dyDescent="0.45">
      <c r="A187" s="477" t="s">
        <v>2526</v>
      </c>
      <c r="B187" s="477"/>
      <c r="C187" s="476">
        <v>18</v>
      </c>
      <c r="D187" s="476" t="s">
        <v>2525</v>
      </c>
      <c r="E187" s="476" t="s">
        <v>2522</v>
      </c>
      <c r="F187" s="476" t="s">
        <v>499</v>
      </c>
      <c r="G187" s="475" t="str">
        <f>IF(ISBLANK('2 About ROMPs'!$H$90),"",'2 About ROMPs'!$H$90)</f>
        <v/>
      </c>
    </row>
    <row r="188" spans="1:7" ht="14.65" thickBot="1" x14ac:dyDescent="0.5">
      <c r="A188" s="426" t="s">
        <v>2524</v>
      </c>
      <c r="B188" s="426"/>
      <c r="C188" s="425">
        <v>18</v>
      </c>
      <c r="D188" s="425" t="s">
        <v>2523</v>
      </c>
      <c r="E188" s="425" t="s">
        <v>2522</v>
      </c>
      <c r="F188" s="425" t="s">
        <v>2521</v>
      </c>
      <c r="G188" s="427" t="str">
        <f>IF('2 About ROMPs'!$I$90=TRUE,'2 About ROMPs'!$I$83,IF('2 About ROMPs'!$J$90=TRUE,'2 About ROMPs'!$J$83,IF('2 About ROMPs'!$K$90=TRUE,'2 About ROMPs'!$K$83,IF('2 About ROMPs'!$L$90=TRUE,'2 About ROMPs'!$L$83,""))))</f>
        <v/>
      </c>
    </row>
    <row r="189" spans="1:7" x14ac:dyDescent="0.45">
      <c r="A189" s="474" t="s">
        <v>2360</v>
      </c>
      <c r="B189" s="474"/>
      <c r="C189" s="473">
        <v>19</v>
      </c>
      <c r="D189" s="473" t="s">
        <v>2520</v>
      </c>
      <c r="E189" s="473" t="s">
        <v>2303</v>
      </c>
      <c r="F189" s="473" t="s">
        <v>499</v>
      </c>
      <c r="G189" s="472" t="str">
        <f>IF(ISBLANK('3 ROMP Std Hours'!$E$10),"",'3 ROMP Std Hours'!$E$10)</f>
        <v/>
      </c>
    </row>
    <row r="190" spans="1:7" x14ac:dyDescent="0.45">
      <c r="A190" s="465" t="s">
        <v>2358</v>
      </c>
      <c r="B190" s="465"/>
      <c r="C190" s="464">
        <v>19</v>
      </c>
      <c r="D190" s="464" t="s">
        <v>2519</v>
      </c>
      <c r="E190" s="464" t="s">
        <v>2303</v>
      </c>
      <c r="F190" s="464" t="s">
        <v>499</v>
      </c>
      <c r="G190" s="463" t="str">
        <f>IF(ISBLANK('3 ROMP Std Hours'!$E$11),"",'3 ROMP Std Hours'!$E$11)</f>
        <v/>
      </c>
    </row>
    <row r="191" spans="1:7" x14ac:dyDescent="0.45">
      <c r="A191" s="426" t="s">
        <v>2356</v>
      </c>
      <c r="B191" s="426"/>
      <c r="C191" s="425">
        <v>19</v>
      </c>
      <c r="D191" s="425" t="s">
        <v>2518</v>
      </c>
      <c r="E191" s="425" t="s">
        <v>2303</v>
      </c>
      <c r="F191" s="425" t="s">
        <v>499</v>
      </c>
      <c r="G191" s="427" t="str">
        <f>IF(ISBLANK('3 ROMP Std Hours'!$E$12),"",'3 ROMP Std Hours'!$E$12)</f>
        <v/>
      </c>
    </row>
    <row r="192" spans="1:7" x14ac:dyDescent="0.45">
      <c r="A192" s="465" t="s">
        <v>2354</v>
      </c>
      <c r="B192" s="465"/>
      <c r="C192" s="464">
        <v>19</v>
      </c>
      <c r="D192" s="464" t="s">
        <v>2517</v>
      </c>
      <c r="E192" s="464" t="s">
        <v>2303</v>
      </c>
      <c r="F192" s="464" t="s">
        <v>499</v>
      </c>
      <c r="G192" s="463" t="str">
        <f>IF(ISBLANK('3 ROMP Std Hours'!$E$13),"",'3 ROMP Std Hours'!$E$13)</f>
        <v/>
      </c>
    </row>
    <row r="193" spans="1:7" x14ac:dyDescent="0.45">
      <c r="A193" s="426" t="s">
        <v>2516</v>
      </c>
      <c r="B193" s="426"/>
      <c r="C193" s="425">
        <v>19</v>
      </c>
      <c r="D193" s="425" t="s">
        <v>2515</v>
      </c>
      <c r="E193" s="425" t="s">
        <v>2303</v>
      </c>
      <c r="F193" s="425" t="s">
        <v>499</v>
      </c>
      <c r="G193" s="427" t="str">
        <f>IF(ISBLANK('3 ROMP Std Hours'!$E$14),"",'3 ROMP Std Hours'!$E$14)</f>
        <v/>
      </c>
    </row>
    <row r="194" spans="1:7" x14ac:dyDescent="0.45">
      <c r="A194" s="465" t="s">
        <v>2514</v>
      </c>
      <c r="B194" s="465"/>
      <c r="C194" s="464">
        <v>19</v>
      </c>
      <c r="D194" s="464" t="s">
        <v>2513</v>
      </c>
      <c r="E194" s="464" t="s">
        <v>2303</v>
      </c>
      <c r="F194" s="464" t="s">
        <v>499</v>
      </c>
      <c r="G194" s="463" t="str">
        <f>IF(ISBLANK('3 ROMP Std Hours'!$E$15),"",'3 ROMP Std Hours'!$E$15)</f>
        <v/>
      </c>
    </row>
    <row r="195" spans="1:7" x14ac:dyDescent="0.45">
      <c r="A195" s="426" t="s">
        <v>2352</v>
      </c>
      <c r="B195" s="426"/>
      <c r="C195" s="425">
        <v>19</v>
      </c>
      <c r="D195" s="425" t="s">
        <v>2512</v>
      </c>
      <c r="E195" s="425" t="s">
        <v>2303</v>
      </c>
      <c r="F195" s="425" t="s">
        <v>499</v>
      </c>
      <c r="G195" s="427" t="str">
        <f>IF(ISBLANK('3 ROMP Std Hours'!$F$10),"",'3 ROMP Std Hours'!$F$10)</f>
        <v/>
      </c>
    </row>
    <row r="196" spans="1:7" x14ac:dyDescent="0.45">
      <c r="A196" s="465" t="s">
        <v>2350</v>
      </c>
      <c r="B196" s="465"/>
      <c r="C196" s="464">
        <v>19</v>
      </c>
      <c r="D196" s="464" t="s">
        <v>2511</v>
      </c>
      <c r="E196" s="464" t="s">
        <v>2303</v>
      </c>
      <c r="F196" s="464" t="s">
        <v>499</v>
      </c>
      <c r="G196" s="463" t="str">
        <f>IF(ISBLANK('3 ROMP Std Hours'!$F$11),"",'3 ROMP Std Hours'!$F$11)</f>
        <v/>
      </c>
    </row>
    <row r="197" spans="1:7" x14ac:dyDescent="0.45">
      <c r="A197" s="426" t="s">
        <v>2348</v>
      </c>
      <c r="B197" s="426"/>
      <c r="C197" s="425">
        <v>19</v>
      </c>
      <c r="D197" s="425" t="s">
        <v>2510</v>
      </c>
      <c r="E197" s="425" t="s">
        <v>2303</v>
      </c>
      <c r="F197" s="425" t="s">
        <v>499</v>
      </c>
      <c r="G197" s="427" t="str">
        <f>IF(ISBLANK('3 ROMP Std Hours'!$F$12),"",'3 ROMP Std Hours'!$F$12)</f>
        <v/>
      </c>
    </row>
    <row r="198" spans="1:7" x14ac:dyDescent="0.45">
      <c r="A198" s="465" t="s">
        <v>2346</v>
      </c>
      <c r="B198" s="465"/>
      <c r="C198" s="464">
        <v>19</v>
      </c>
      <c r="D198" s="464" t="s">
        <v>2509</v>
      </c>
      <c r="E198" s="464" t="s">
        <v>2303</v>
      </c>
      <c r="F198" s="464" t="s">
        <v>499</v>
      </c>
      <c r="G198" s="463" t="str">
        <f>IF(ISBLANK('3 ROMP Std Hours'!$F$13),"",'3 ROMP Std Hours'!$F$13)</f>
        <v/>
      </c>
    </row>
    <row r="199" spans="1:7" x14ac:dyDescent="0.45">
      <c r="A199" s="426" t="s">
        <v>2508</v>
      </c>
      <c r="B199" s="426"/>
      <c r="C199" s="425">
        <v>19</v>
      </c>
      <c r="D199" s="425" t="s">
        <v>2507</v>
      </c>
      <c r="E199" s="425" t="s">
        <v>2303</v>
      </c>
      <c r="F199" s="425" t="s">
        <v>499</v>
      </c>
      <c r="G199" s="427" t="str">
        <f>IF(ISBLANK('3 ROMP Std Hours'!$F$14),"",'3 ROMP Std Hours'!$F$14)</f>
        <v/>
      </c>
    </row>
    <row r="200" spans="1:7" x14ac:dyDescent="0.45">
      <c r="A200" s="465" t="s">
        <v>2506</v>
      </c>
      <c r="B200" s="465"/>
      <c r="C200" s="464">
        <v>19</v>
      </c>
      <c r="D200" s="464" t="s">
        <v>2505</v>
      </c>
      <c r="E200" s="464" t="s">
        <v>2303</v>
      </c>
      <c r="F200" s="464" t="s">
        <v>499</v>
      </c>
      <c r="G200" s="463" t="str">
        <f>IF(ISBLANK('3 ROMP Std Hours'!$F$15),"",'3 ROMP Std Hours'!$F$15)</f>
        <v/>
      </c>
    </row>
    <row r="201" spans="1:7" x14ac:dyDescent="0.45">
      <c r="A201" s="426" t="s">
        <v>2344</v>
      </c>
      <c r="B201" s="426"/>
      <c r="C201" s="425">
        <v>19</v>
      </c>
      <c r="D201" s="425" t="s">
        <v>2504</v>
      </c>
      <c r="E201" s="425" t="s">
        <v>2303</v>
      </c>
      <c r="F201" s="425" t="s">
        <v>499</v>
      </c>
      <c r="G201" s="427" t="str">
        <f>IF(ISBLANK('3 ROMP Std Hours'!$G$10),"",'3 ROMP Std Hours'!$G$10)</f>
        <v/>
      </c>
    </row>
    <row r="202" spans="1:7" x14ac:dyDescent="0.45">
      <c r="A202" s="465" t="s">
        <v>2342</v>
      </c>
      <c r="B202" s="465"/>
      <c r="C202" s="464">
        <v>19</v>
      </c>
      <c r="D202" s="464" t="s">
        <v>2503</v>
      </c>
      <c r="E202" s="464" t="s">
        <v>2303</v>
      </c>
      <c r="F202" s="464" t="s">
        <v>499</v>
      </c>
      <c r="G202" s="463" t="str">
        <f>IF(ISBLANK('3 ROMP Std Hours'!$G$11),"",'3 ROMP Std Hours'!$G$11)</f>
        <v/>
      </c>
    </row>
    <row r="203" spans="1:7" x14ac:dyDescent="0.45">
      <c r="A203" s="426" t="s">
        <v>2340</v>
      </c>
      <c r="B203" s="426"/>
      <c r="C203" s="425">
        <v>19</v>
      </c>
      <c r="D203" s="425" t="s">
        <v>2502</v>
      </c>
      <c r="E203" s="425" t="s">
        <v>2303</v>
      </c>
      <c r="F203" s="425" t="s">
        <v>499</v>
      </c>
      <c r="G203" s="427" t="str">
        <f>IF(ISBLANK('3 ROMP Std Hours'!$G$12),"",'3 ROMP Std Hours'!$G$12)</f>
        <v/>
      </c>
    </row>
    <row r="204" spans="1:7" x14ac:dyDescent="0.45">
      <c r="A204" s="465" t="s">
        <v>2338</v>
      </c>
      <c r="B204" s="465"/>
      <c r="C204" s="464">
        <v>19</v>
      </c>
      <c r="D204" s="464" t="s">
        <v>2501</v>
      </c>
      <c r="E204" s="464" t="s">
        <v>2303</v>
      </c>
      <c r="F204" s="464" t="s">
        <v>499</v>
      </c>
      <c r="G204" s="463" t="str">
        <f>IF(ISBLANK('3 ROMP Std Hours'!$G$13),"",'3 ROMP Std Hours'!$G$13)</f>
        <v/>
      </c>
    </row>
    <row r="205" spans="1:7" x14ac:dyDescent="0.45">
      <c r="A205" s="426" t="s">
        <v>2500</v>
      </c>
      <c r="B205" s="426"/>
      <c r="C205" s="425">
        <v>19</v>
      </c>
      <c r="D205" s="425" t="s">
        <v>2499</v>
      </c>
      <c r="E205" s="425" t="s">
        <v>2303</v>
      </c>
      <c r="F205" s="425" t="s">
        <v>499</v>
      </c>
      <c r="G205" s="427" t="str">
        <f>IF(ISBLANK('3 ROMP Std Hours'!$G$14),"",'3 ROMP Std Hours'!$G$14)</f>
        <v/>
      </c>
    </row>
    <row r="206" spans="1:7" x14ac:dyDescent="0.45">
      <c r="A206" s="465" t="s">
        <v>2498</v>
      </c>
      <c r="B206" s="465"/>
      <c r="C206" s="464">
        <v>19</v>
      </c>
      <c r="D206" s="464" t="s">
        <v>2497</v>
      </c>
      <c r="E206" s="464" t="s">
        <v>2303</v>
      </c>
      <c r="F206" s="464" t="s">
        <v>499</v>
      </c>
      <c r="G206" s="463" t="str">
        <f>IF(ISBLANK('3 ROMP Std Hours'!$G$15),"",'3 ROMP Std Hours'!$G$15)</f>
        <v/>
      </c>
    </row>
    <row r="207" spans="1:7" x14ac:dyDescent="0.45">
      <c r="A207" s="426" t="s">
        <v>2336</v>
      </c>
      <c r="B207" s="426"/>
      <c r="C207" s="425">
        <v>19</v>
      </c>
      <c r="D207" s="425" t="s">
        <v>2496</v>
      </c>
      <c r="E207" s="425" t="s">
        <v>2303</v>
      </c>
      <c r="F207" s="425" t="s">
        <v>499</v>
      </c>
      <c r="G207" s="427" t="str">
        <f>IF(ISBLANK('3 ROMP Std Hours'!$H$10),"",'3 ROMP Std Hours'!$H$10)</f>
        <v/>
      </c>
    </row>
    <row r="208" spans="1:7" x14ac:dyDescent="0.45">
      <c r="A208" s="465" t="s">
        <v>2334</v>
      </c>
      <c r="B208" s="465"/>
      <c r="C208" s="464">
        <v>19</v>
      </c>
      <c r="D208" s="464" t="s">
        <v>2495</v>
      </c>
      <c r="E208" s="464" t="s">
        <v>2303</v>
      </c>
      <c r="F208" s="464" t="s">
        <v>499</v>
      </c>
      <c r="G208" s="463" t="str">
        <f>IF(ISBLANK('3 ROMP Std Hours'!$H$11),"",'3 ROMP Std Hours'!$H$11)</f>
        <v/>
      </c>
    </row>
    <row r="209" spans="1:7" x14ac:dyDescent="0.45">
      <c r="A209" s="426" t="s">
        <v>2332</v>
      </c>
      <c r="B209" s="426"/>
      <c r="C209" s="425">
        <v>19</v>
      </c>
      <c r="D209" s="425" t="s">
        <v>2494</v>
      </c>
      <c r="E209" s="425" t="s">
        <v>2303</v>
      </c>
      <c r="F209" s="425" t="s">
        <v>499</v>
      </c>
      <c r="G209" s="427" t="str">
        <f>IF(ISBLANK('3 ROMP Std Hours'!$H$12),"",'3 ROMP Std Hours'!$H$12)</f>
        <v/>
      </c>
    </row>
    <row r="210" spans="1:7" x14ac:dyDescent="0.45">
      <c r="A210" s="465" t="s">
        <v>2330</v>
      </c>
      <c r="B210" s="465"/>
      <c r="C210" s="464">
        <v>19</v>
      </c>
      <c r="D210" s="464" t="s">
        <v>2493</v>
      </c>
      <c r="E210" s="464" t="s">
        <v>2303</v>
      </c>
      <c r="F210" s="464" t="s">
        <v>499</v>
      </c>
      <c r="G210" s="463" t="str">
        <f>IF(ISBLANK('3 ROMP Std Hours'!$H$13),"",'3 ROMP Std Hours'!$H$13)</f>
        <v/>
      </c>
    </row>
    <row r="211" spans="1:7" x14ac:dyDescent="0.45">
      <c r="A211" s="426" t="s">
        <v>2492</v>
      </c>
      <c r="B211" s="426"/>
      <c r="C211" s="425">
        <v>19</v>
      </c>
      <c r="D211" s="425" t="s">
        <v>2491</v>
      </c>
      <c r="E211" s="425" t="s">
        <v>2303</v>
      </c>
      <c r="F211" s="425" t="s">
        <v>499</v>
      </c>
      <c r="G211" s="427" t="str">
        <f>IF(ISBLANK('3 ROMP Std Hours'!$H$14),"",'3 ROMP Std Hours'!$H$14)</f>
        <v/>
      </c>
    </row>
    <row r="212" spans="1:7" x14ac:dyDescent="0.45">
      <c r="A212" s="465" t="s">
        <v>2490</v>
      </c>
      <c r="B212" s="465"/>
      <c r="C212" s="464">
        <v>19</v>
      </c>
      <c r="D212" s="464" t="s">
        <v>2489</v>
      </c>
      <c r="E212" s="464" t="s">
        <v>2303</v>
      </c>
      <c r="F212" s="464" t="s">
        <v>499</v>
      </c>
      <c r="G212" s="463" t="str">
        <f>IF(ISBLANK('3 ROMP Std Hours'!$H$15),"",'3 ROMP Std Hours'!$H$15)</f>
        <v/>
      </c>
    </row>
    <row r="213" spans="1:7" x14ac:dyDescent="0.45">
      <c r="A213" s="426" t="s">
        <v>2328</v>
      </c>
      <c r="B213" s="426"/>
      <c r="C213" s="425">
        <v>19</v>
      </c>
      <c r="D213" s="425" t="s">
        <v>2488</v>
      </c>
      <c r="E213" s="425" t="s">
        <v>2303</v>
      </c>
      <c r="F213" s="425" t="s">
        <v>499</v>
      </c>
      <c r="G213" s="427" t="str">
        <f>IF(ISBLANK('3 ROMP Std Hours'!$I$10),"",'3 ROMP Std Hours'!$I$10)</f>
        <v/>
      </c>
    </row>
    <row r="214" spans="1:7" x14ac:dyDescent="0.45">
      <c r="A214" s="465" t="s">
        <v>2326</v>
      </c>
      <c r="B214" s="465"/>
      <c r="C214" s="464">
        <v>19</v>
      </c>
      <c r="D214" s="464" t="s">
        <v>2487</v>
      </c>
      <c r="E214" s="464" t="s">
        <v>2303</v>
      </c>
      <c r="F214" s="464" t="s">
        <v>499</v>
      </c>
      <c r="G214" s="463" t="str">
        <f>IF(ISBLANK('3 ROMP Std Hours'!$I$11),"",'3 ROMP Std Hours'!$I$11)</f>
        <v/>
      </c>
    </row>
    <row r="215" spans="1:7" x14ac:dyDescent="0.45">
      <c r="A215" s="426" t="s">
        <v>2324</v>
      </c>
      <c r="B215" s="426"/>
      <c r="C215" s="425">
        <v>19</v>
      </c>
      <c r="D215" s="425" t="s">
        <v>2486</v>
      </c>
      <c r="E215" s="425" t="s">
        <v>2303</v>
      </c>
      <c r="F215" s="425" t="s">
        <v>499</v>
      </c>
      <c r="G215" s="427" t="str">
        <f>IF(ISBLANK('3 ROMP Std Hours'!$I$12),"",'3 ROMP Std Hours'!$I$12)</f>
        <v/>
      </c>
    </row>
    <row r="216" spans="1:7" x14ac:dyDescent="0.45">
      <c r="A216" s="465" t="s">
        <v>2322</v>
      </c>
      <c r="B216" s="465"/>
      <c r="C216" s="464">
        <v>19</v>
      </c>
      <c r="D216" s="464" t="s">
        <v>2485</v>
      </c>
      <c r="E216" s="464" t="s">
        <v>2303</v>
      </c>
      <c r="F216" s="464" t="s">
        <v>499</v>
      </c>
      <c r="G216" s="463" t="str">
        <f>IF(ISBLANK('3 ROMP Std Hours'!$I$13),"",'3 ROMP Std Hours'!$I$13)</f>
        <v/>
      </c>
    </row>
    <row r="217" spans="1:7" x14ac:dyDescent="0.45">
      <c r="A217" s="426" t="s">
        <v>2484</v>
      </c>
      <c r="B217" s="426"/>
      <c r="C217" s="425">
        <v>19</v>
      </c>
      <c r="D217" s="425" t="s">
        <v>2483</v>
      </c>
      <c r="E217" s="425" t="s">
        <v>2303</v>
      </c>
      <c r="F217" s="425" t="s">
        <v>499</v>
      </c>
      <c r="G217" s="427" t="str">
        <f>IF(ISBLANK('3 ROMP Std Hours'!$I$14),"",'3 ROMP Std Hours'!$I$14)</f>
        <v/>
      </c>
    </row>
    <row r="218" spans="1:7" x14ac:dyDescent="0.45">
      <c r="A218" s="465" t="s">
        <v>2482</v>
      </c>
      <c r="B218" s="465"/>
      <c r="C218" s="464">
        <v>19</v>
      </c>
      <c r="D218" s="464" t="s">
        <v>2481</v>
      </c>
      <c r="E218" s="464" t="s">
        <v>2303</v>
      </c>
      <c r="F218" s="464" t="s">
        <v>499</v>
      </c>
      <c r="G218" s="463" t="str">
        <f>IF(ISBLANK('3 ROMP Std Hours'!$I$15),"",'3 ROMP Std Hours'!$I$15)</f>
        <v/>
      </c>
    </row>
    <row r="219" spans="1:7" x14ac:dyDescent="0.45">
      <c r="A219" s="426" t="s">
        <v>2320</v>
      </c>
      <c r="B219" s="426"/>
      <c r="C219" s="425">
        <v>19</v>
      </c>
      <c r="D219" s="425" t="s">
        <v>2480</v>
      </c>
      <c r="E219" s="425" t="s">
        <v>2303</v>
      </c>
      <c r="F219" s="425" t="s">
        <v>499</v>
      </c>
      <c r="G219" s="427" t="str">
        <f>IF(ISBLANK('3 ROMP Std Hours'!$J$10),"",'3 ROMP Std Hours'!$J$10)</f>
        <v/>
      </c>
    </row>
    <row r="220" spans="1:7" x14ac:dyDescent="0.45">
      <c r="A220" s="465" t="s">
        <v>2318</v>
      </c>
      <c r="B220" s="465"/>
      <c r="C220" s="464">
        <v>19</v>
      </c>
      <c r="D220" s="464" t="s">
        <v>2479</v>
      </c>
      <c r="E220" s="464" t="s">
        <v>2303</v>
      </c>
      <c r="F220" s="464" t="s">
        <v>499</v>
      </c>
      <c r="G220" s="463" t="str">
        <f>IF(ISBLANK('3 ROMP Std Hours'!$J$11),"",'3 ROMP Std Hours'!$J$11)</f>
        <v/>
      </c>
    </row>
    <row r="221" spans="1:7" x14ac:dyDescent="0.45">
      <c r="A221" s="426" t="s">
        <v>2316</v>
      </c>
      <c r="B221" s="426"/>
      <c r="C221" s="425">
        <v>19</v>
      </c>
      <c r="D221" s="425" t="s">
        <v>2478</v>
      </c>
      <c r="E221" s="425" t="s">
        <v>2303</v>
      </c>
      <c r="F221" s="425" t="s">
        <v>499</v>
      </c>
      <c r="G221" s="427" t="str">
        <f>IF(ISBLANK('3 ROMP Std Hours'!$J$12),"",'3 ROMP Std Hours'!$J$12)</f>
        <v/>
      </c>
    </row>
    <row r="222" spans="1:7" x14ac:dyDescent="0.45">
      <c r="A222" s="465" t="s">
        <v>2314</v>
      </c>
      <c r="B222" s="465"/>
      <c r="C222" s="464">
        <v>19</v>
      </c>
      <c r="D222" s="464" t="s">
        <v>2477</v>
      </c>
      <c r="E222" s="464" t="s">
        <v>2303</v>
      </c>
      <c r="F222" s="464" t="s">
        <v>499</v>
      </c>
      <c r="G222" s="463" t="str">
        <f>IF(ISBLANK('3 ROMP Std Hours'!$J$13),"",'3 ROMP Std Hours'!$J$13)</f>
        <v/>
      </c>
    </row>
    <row r="223" spans="1:7" x14ac:dyDescent="0.45">
      <c r="A223" s="426" t="s">
        <v>2476</v>
      </c>
      <c r="B223" s="426"/>
      <c r="C223" s="425">
        <v>19</v>
      </c>
      <c r="D223" s="425" t="s">
        <v>2475</v>
      </c>
      <c r="E223" s="425" t="s">
        <v>2303</v>
      </c>
      <c r="F223" s="425" t="s">
        <v>499</v>
      </c>
      <c r="G223" s="427" t="str">
        <f>IF(ISBLANK('3 ROMP Std Hours'!$J$14),"",'3 ROMP Std Hours'!$J$14)</f>
        <v/>
      </c>
    </row>
    <row r="224" spans="1:7" x14ac:dyDescent="0.45">
      <c r="A224" s="465" t="s">
        <v>2474</v>
      </c>
      <c r="B224" s="465"/>
      <c r="C224" s="464">
        <v>19</v>
      </c>
      <c r="D224" s="464" t="s">
        <v>2473</v>
      </c>
      <c r="E224" s="464" t="s">
        <v>2303</v>
      </c>
      <c r="F224" s="464" t="s">
        <v>499</v>
      </c>
      <c r="G224" s="463" t="str">
        <f>IF(ISBLANK('3 ROMP Std Hours'!$J$15),"",'3 ROMP Std Hours'!$J$15)</f>
        <v/>
      </c>
    </row>
    <row r="225" spans="1:7" x14ac:dyDescent="0.45">
      <c r="A225" s="426" t="s">
        <v>2312</v>
      </c>
      <c r="B225" s="426"/>
      <c r="C225" s="425">
        <v>19</v>
      </c>
      <c r="D225" s="425" t="s">
        <v>2472</v>
      </c>
      <c r="E225" s="425" t="s">
        <v>2303</v>
      </c>
      <c r="F225" s="425" t="s">
        <v>499</v>
      </c>
      <c r="G225" s="427" t="str">
        <f>IF(ISBLANK('3 ROMP Std Hours'!$K$10),"",'3 ROMP Std Hours'!$K$10)</f>
        <v/>
      </c>
    </row>
    <row r="226" spans="1:7" x14ac:dyDescent="0.45">
      <c r="A226" s="465" t="s">
        <v>2310</v>
      </c>
      <c r="B226" s="465"/>
      <c r="C226" s="464">
        <v>19</v>
      </c>
      <c r="D226" s="464" t="s">
        <v>2471</v>
      </c>
      <c r="E226" s="464" t="s">
        <v>2303</v>
      </c>
      <c r="F226" s="464" t="s">
        <v>499</v>
      </c>
      <c r="G226" s="463" t="str">
        <f>IF(ISBLANK('3 ROMP Std Hours'!$K$11),"",'3 ROMP Std Hours'!$K$11)</f>
        <v/>
      </c>
    </row>
    <row r="227" spans="1:7" x14ac:dyDescent="0.45">
      <c r="A227" s="426" t="s">
        <v>2308</v>
      </c>
      <c r="B227" s="426"/>
      <c r="C227" s="425">
        <v>19</v>
      </c>
      <c r="D227" s="425" t="s">
        <v>2470</v>
      </c>
      <c r="E227" s="425" t="s">
        <v>2303</v>
      </c>
      <c r="F227" s="425" t="s">
        <v>499</v>
      </c>
      <c r="G227" s="427" t="str">
        <f>IF(ISBLANK('3 ROMP Std Hours'!$K$12),"",'3 ROMP Std Hours'!$K$12)</f>
        <v/>
      </c>
    </row>
    <row r="228" spans="1:7" x14ac:dyDescent="0.45">
      <c r="A228" s="465" t="s">
        <v>2306</v>
      </c>
      <c r="B228" s="465"/>
      <c r="C228" s="464">
        <v>19</v>
      </c>
      <c r="D228" s="464" t="s">
        <v>2469</v>
      </c>
      <c r="E228" s="464" t="s">
        <v>2303</v>
      </c>
      <c r="F228" s="464" t="s">
        <v>499</v>
      </c>
      <c r="G228" s="463" t="str">
        <f>IF(ISBLANK('3 ROMP Std Hours'!$K$13),"",'3 ROMP Std Hours'!$K$13)</f>
        <v/>
      </c>
    </row>
    <row r="229" spans="1:7" x14ac:dyDescent="0.45">
      <c r="A229" s="426" t="s">
        <v>2468</v>
      </c>
      <c r="B229" s="426"/>
      <c r="C229" s="425">
        <v>19</v>
      </c>
      <c r="D229" s="425" t="s">
        <v>2467</v>
      </c>
      <c r="E229" s="425" t="s">
        <v>2303</v>
      </c>
      <c r="F229" s="425" t="s">
        <v>499</v>
      </c>
      <c r="G229" s="427" t="str">
        <f>IF(ISBLANK('3 ROMP Std Hours'!$K$14),"",'3 ROMP Std Hours'!$K$14)</f>
        <v/>
      </c>
    </row>
    <row r="230" spans="1:7" x14ac:dyDescent="0.45">
      <c r="A230" s="465" t="s">
        <v>2466</v>
      </c>
      <c r="B230" s="465"/>
      <c r="C230" s="464">
        <v>19</v>
      </c>
      <c r="D230" s="464" t="s">
        <v>2465</v>
      </c>
      <c r="E230" s="464" t="s">
        <v>2303</v>
      </c>
      <c r="F230" s="464" t="s">
        <v>499</v>
      </c>
      <c r="G230" s="463" t="str">
        <f>IF(ISBLANK('3 ROMP Std Hours'!$K$15),"",'3 ROMP Std Hours'!$K$15)</f>
        <v/>
      </c>
    </row>
    <row r="231" spans="1:7" x14ac:dyDescent="0.45">
      <c r="A231" s="426" t="s">
        <v>2464</v>
      </c>
      <c r="B231" s="426"/>
      <c r="C231" s="425">
        <v>19</v>
      </c>
      <c r="D231" s="425" t="s">
        <v>2463</v>
      </c>
      <c r="E231" s="425" t="s">
        <v>2303</v>
      </c>
      <c r="F231" s="425" t="s">
        <v>490</v>
      </c>
      <c r="G231" s="427" t="str">
        <f>IF(ISBLANK('3 ROMP Std Hours'!$L$10),"",'3 ROMP Std Hours'!$L$10)</f>
        <v/>
      </c>
    </row>
    <row r="232" spans="1:7" x14ac:dyDescent="0.45">
      <c r="A232" s="465" t="s">
        <v>2462</v>
      </c>
      <c r="B232" s="465"/>
      <c r="C232" s="464">
        <v>19</v>
      </c>
      <c r="D232" s="464" t="s">
        <v>2461</v>
      </c>
      <c r="E232" s="464" t="s">
        <v>2303</v>
      </c>
      <c r="F232" s="464" t="s">
        <v>490</v>
      </c>
      <c r="G232" s="463" t="str">
        <f>IF(ISBLANK('3 ROMP Std Hours'!$L$11),"",'3 ROMP Std Hours'!$L$11)</f>
        <v/>
      </c>
    </row>
    <row r="233" spans="1:7" x14ac:dyDescent="0.45">
      <c r="A233" s="426" t="s">
        <v>2460</v>
      </c>
      <c r="B233" s="426"/>
      <c r="C233" s="425">
        <v>19</v>
      </c>
      <c r="D233" s="425" t="s">
        <v>2459</v>
      </c>
      <c r="E233" s="425" t="s">
        <v>2303</v>
      </c>
      <c r="F233" s="425" t="s">
        <v>490</v>
      </c>
      <c r="G233" s="427" t="str">
        <f>IF(ISBLANK('3 ROMP Std Hours'!$L$12),"",'3 ROMP Std Hours'!$L$12)</f>
        <v/>
      </c>
    </row>
    <row r="234" spans="1:7" x14ac:dyDescent="0.45">
      <c r="A234" s="465" t="s">
        <v>2458</v>
      </c>
      <c r="B234" s="465"/>
      <c r="C234" s="464">
        <v>19</v>
      </c>
      <c r="D234" s="464" t="s">
        <v>2457</v>
      </c>
      <c r="E234" s="464" t="s">
        <v>2303</v>
      </c>
      <c r="F234" s="464" t="s">
        <v>490</v>
      </c>
      <c r="G234" s="463" t="str">
        <f>IF(ISBLANK('3 ROMP Std Hours'!$L$13),"",'3 ROMP Std Hours'!$L$13)</f>
        <v/>
      </c>
    </row>
    <row r="235" spans="1:7" x14ac:dyDescent="0.45">
      <c r="A235" s="426" t="s">
        <v>2456</v>
      </c>
      <c r="B235" s="426"/>
      <c r="C235" s="425">
        <v>19</v>
      </c>
      <c r="D235" s="425" t="s">
        <v>2455</v>
      </c>
      <c r="E235" s="425" t="s">
        <v>2303</v>
      </c>
      <c r="F235" s="425" t="s">
        <v>490</v>
      </c>
      <c r="G235" s="427" t="str">
        <f>IF(ISBLANK('3 ROMP Std Hours'!$L$14),"",'3 ROMP Std Hours'!$L$14)</f>
        <v/>
      </c>
    </row>
    <row r="236" spans="1:7" x14ac:dyDescent="0.45">
      <c r="A236" s="465" t="s">
        <v>2454</v>
      </c>
      <c r="B236" s="465"/>
      <c r="C236" s="464">
        <v>19</v>
      </c>
      <c r="D236" s="464" t="s">
        <v>2453</v>
      </c>
      <c r="E236" s="464" t="s">
        <v>2303</v>
      </c>
      <c r="F236" s="464" t="s">
        <v>490</v>
      </c>
      <c r="G236" s="463" t="str">
        <f>IF(ISBLANK('3 ROMP Std Hours'!$L$15),"",'3 ROMP Std Hours'!$L$15)</f>
        <v/>
      </c>
    </row>
    <row r="237" spans="1:7" x14ac:dyDescent="0.45">
      <c r="A237" s="426" t="s">
        <v>2452</v>
      </c>
      <c r="B237" s="426"/>
      <c r="C237" s="425">
        <v>20</v>
      </c>
      <c r="D237" s="425" t="s">
        <v>2451</v>
      </c>
      <c r="E237" s="425" t="s">
        <v>2303</v>
      </c>
      <c r="F237" s="425" t="s">
        <v>1225</v>
      </c>
      <c r="G237" s="471">
        <f>'3 ROMP Std Hours'!$L$22</f>
        <v>0</v>
      </c>
    </row>
    <row r="238" spans="1:7" x14ac:dyDescent="0.45">
      <c r="A238" s="465" t="s">
        <v>2450</v>
      </c>
      <c r="B238" s="465"/>
      <c r="C238" s="464">
        <v>20</v>
      </c>
      <c r="D238" s="464" t="s">
        <v>2449</v>
      </c>
      <c r="E238" s="464" t="s">
        <v>2303</v>
      </c>
      <c r="F238" s="464" t="s">
        <v>490</v>
      </c>
      <c r="G238" s="463" t="str">
        <f>IF(ISBLANK('3 ROMP Std Hours'!$M$22),"",'3 ROMP Std Hours'!$M$22)</f>
        <v/>
      </c>
    </row>
    <row r="239" spans="1:7" x14ac:dyDescent="0.45">
      <c r="A239" s="426" t="s">
        <v>2448</v>
      </c>
      <c r="B239" s="426"/>
      <c r="C239" s="425">
        <v>20</v>
      </c>
      <c r="D239" s="425" t="s">
        <v>2447</v>
      </c>
      <c r="E239" s="425" t="s">
        <v>2303</v>
      </c>
      <c r="F239" s="425" t="s">
        <v>1225</v>
      </c>
      <c r="G239" s="471">
        <f>'3 ROMP Std Hours'!$L$23</f>
        <v>0</v>
      </c>
    </row>
    <row r="240" spans="1:7" x14ac:dyDescent="0.45">
      <c r="A240" s="465" t="s">
        <v>2446</v>
      </c>
      <c r="B240" s="465"/>
      <c r="C240" s="464">
        <v>20</v>
      </c>
      <c r="D240" s="464" t="s">
        <v>2445</v>
      </c>
      <c r="E240" s="464" t="s">
        <v>2303</v>
      </c>
      <c r="F240" s="464" t="s">
        <v>490</v>
      </c>
      <c r="G240" s="463" t="str">
        <f>IF(ISBLANK('3 ROMP Std Hours'!$M$23),"",'3 ROMP Std Hours'!$M$23)</f>
        <v/>
      </c>
    </row>
    <row r="241" spans="1:7" x14ac:dyDescent="0.45">
      <c r="A241" s="426" t="s">
        <v>2444</v>
      </c>
      <c r="B241" s="426"/>
      <c r="C241" s="425">
        <v>20</v>
      </c>
      <c r="D241" s="425" t="s">
        <v>2443</v>
      </c>
      <c r="E241" s="425" t="s">
        <v>2303</v>
      </c>
      <c r="F241" s="425" t="s">
        <v>1225</v>
      </c>
      <c r="G241" s="471">
        <f>'3 ROMP Std Hours'!$L$24</f>
        <v>0</v>
      </c>
    </row>
    <row r="242" spans="1:7" x14ac:dyDescent="0.45">
      <c r="A242" s="465" t="s">
        <v>2442</v>
      </c>
      <c r="B242" s="465"/>
      <c r="C242" s="464">
        <v>20</v>
      </c>
      <c r="D242" s="464" t="s">
        <v>2441</v>
      </c>
      <c r="E242" s="464" t="s">
        <v>2303</v>
      </c>
      <c r="F242" s="464" t="s">
        <v>490</v>
      </c>
      <c r="G242" s="463" t="str">
        <f>IF(ISBLANK('3 ROMP Std Hours'!$M$24),"",'3 ROMP Std Hours'!$M$24)</f>
        <v/>
      </c>
    </row>
    <row r="243" spans="1:7" x14ac:dyDescent="0.45">
      <c r="A243" s="426" t="s">
        <v>2440</v>
      </c>
      <c r="B243" s="426"/>
      <c r="C243" s="425">
        <v>20</v>
      </c>
      <c r="D243" s="425" t="s">
        <v>2439</v>
      </c>
      <c r="E243" s="425" t="s">
        <v>2303</v>
      </c>
      <c r="F243" s="425" t="s">
        <v>1225</v>
      </c>
      <c r="G243" s="471">
        <f>'3 ROMP Std Hours'!$L$25</f>
        <v>0</v>
      </c>
    </row>
    <row r="244" spans="1:7" x14ac:dyDescent="0.45">
      <c r="A244" s="465" t="s">
        <v>2438</v>
      </c>
      <c r="B244" s="465"/>
      <c r="C244" s="464">
        <v>20</v>
      </c>
      <c r="D244" s="464" t="s">
        <v>2437</v>
      </c>
      <c r="E244" s="464" t="s">
        <v>2303</v>
      </c>
      <c r="F244" s="464" t="s">
        <v>490</v>
      </c>
      <c r="G244" s="463" t="str">
        <f>IF(ISBLANK('3 ROMP Std Hours'!$M$25),"",'3 ROMP Std Hours'!$M$25)</f>
        <v/>
      </c>
    </row>
    <row r="245" spans="1:7" x14ac:dyDescent="0.45">
      <c r="A245" s="426" t="s">
        <v>2436</v>
      </c>
      <c r="B245" s="426"/>
      <c r="C245" s="425">
        <v>20</v>
      </c>
      <c r="D245" s="425" t="s">
        <v>2435</v>
      </c>
      <c r="E245" s="425" t="s">
        <v>2303</v>
      </c>
      <c r="F245" s="425" t="s">
        <v>1225</v>
      </c>
      <c r="G245" s="471">
        <f>'3 ROMP Std Hours'!$L$26</f>
        <v>0</v>
      </c>
    </row>
    <row r="246" spans="1:7" x14ac:dyDescent="0.45">
      <c r="A246" s="465" t="s">
        <v>2434</v>
      </c>
      <c r="B246" s="465"/>
      <c r="C246" s="464">
        <v>20</v>
      </c>
      <c r="D246" s="464" t="s">
        <v>2433</v>
      </c>
      <c r="E246" s="464" t="s">
        <v>2303</v>
      </c>
      <c r="F246" s="464" t="s">
        <v>490</v>
      </c>
      <c r="G246" s="463" t="str">
        <f>IF(ISBLANK('3 ROMP Std Hours'!$M$26),"",'3 ROMP Std Hours'!$M$26)</f>
        <v/>
      </c>
    </row>
    <row r="247" spans="1:7" x14ac:dyDescent="0.45">
      <c r="A247" s="426" t="s">
        <v>2432</v>
      </c>
      <c r="B247" s="426"/>
      <c r="C247" s="425">
        <v>20</v>
      </c>
      <c r="D247" s="425" t="s">
        <v>2431</v>
      </c>
      <c r="E247" s="425" t="s">
        <v>2303</v>
      </c>
      <c r="F247" s="425" t="s">
        <v>1225</v>
      </c>
      <c r="G247" s="471">
        <f>'3 ROMP Std Hours'!$L$27</f>
        <v>0</v>
      </c>
    </row>
    <row r="248" spans="1:7" x14ac:dyDescent="0.45">
      <c r="A248" s="465" t="s">
        <v>2430</v>
      </c>
      <c r="B248" s="465"/>
      <c r="C248" s="464">
        <v>20</v>
      </c>
      <c r="D248" s="464" t="s">
        <v>2429</v>
      </c>
      <c r="E248" s="464" t="s">
        <v>2303</v>
      </c>
      <c r="F248" s="464" t="s">
        <v>490</v>
      </c>
      <c r="G248" s="463" t="str">
        <f>IF(ISBLANK('3 ROMP Std Hours'!$M$27),"",'3 ROMP Std Hours'!$M$27)</f>
        <v/>
      </c>
    </row>
    <row r="249" spans="1:7" x14ac:dyDescent="0.45">
      <c r="A249" s="426" t="s">
        <v>2428</v>
      </c>
      <c r="B249" s="426"/>
      <c r="C249" s="425">
        <v>20</v>
      </c>
      <c r="D249" s="425" t="s">
        <v>2427</v>
      </c>
      <c r="E249" s="425" t="s">
        <v>2303</v>
      </c>
      <c r="F249" s="425" t="s">
        <v>1225</v>
      </c>
      <c r="G249" s="471">
        <f>'3 ROMP Std Hours'!$L$28</f>
        <v>0</v>
      </c>
    </row>
    <row r="250" spans="1:7" x14ac:dyDescent="0.45">
      <c r="A250" s="465" t="s">
        <v>2426</v>
      </c>
      <c r="B250" s="465"/>
      <c r="C250" s="464">
        <v>20</v>
      </c>
      <c r="D250" s="464" t="s">
        <v>2425</v>
      </c>
      <c r="E250" s="464" t="s">
        <v>2303</v>
      </c>
      <c r="F250" s="464" t="s">
        <v>490</v>
      </c>
      <c r="G250" s="463" t="str">
        <f>IF(ISBLANK('3 ROMP Std Hours'!$M$28),"",'3 ROMP Std Hours'!$M$28)</f>
        <v/>
      </c>
    </row>
    <row r="251" spans="1:7" x14ac:dyDescent="0.45">
      <c r="A251" s="426" t="s">
        <v>2424</v>
      </c>
      <c r="B251" s="426"/>
      <c r="C251" s="425">
        <v>20</v>
      </c>
      <c r="D251" s="425" t="s">
        <v>2423</v>
      </c>
      <c r="E251" s="425" t="s">
        <v>2303</v>
      </c>
      <c r="F251" s="425" t="s">
        <v>1225</v>
      </c>
      <c r="G251" s="471">
        <f>'3 ROMP Std Hours'!$L$29</f>
        <v>0</v>
      </c>
    </row>
    <row r="252" spans="1:7" x14ac:dyDescent="0.45">
      <c r="A252" s="465" t="s">
        <v>2422</v>
      </c>
      <c r="B252" s="465"/>
      <c r="C252" s="464">
        <v>20</v>
      </c>
      <c r="D252" s="464" t="s">
        <v>2421</v>
      </c>
      <c r="E252" s="464" t="s">
        <v>2303</v>
      </c>
      <c r="F252" s="464" t="s">
        <v>490</v>
      </c>
      <c r="G252" s="463" t="str">
        <f>IF(ISBLANK('3 ROMP Std Hours'!$M$29),"",'3 ROMP Std Hours'!$M$29)</f>
        <v/>
      </c>
    </row>
    <row r="253" spans="1:7" x14ac:dyDescent="0.45">
      <c r="A253" s="426" t="s">
        <v>2420</v>
      </c>
      <c r="B253" s="426"/>
      <c r="C253" s="425">
        <v>20</v>
      </c>
      <c r="D253" s="425" t="s">
        <v>2419</v>
      </c>
      <c r="E253" s="425" t="s">
        <v>2303</v>
      </c>
      <c r="F253" s="425" t="s">
        <v>1225</v>
      </c>
      <c r="G253" s="471">
        <f>'3 ROMP Std Hours'!$L$30</f>
        <v>0</v>
      </c>
    </row>
    <row r="254" spans="1:7" x14ac:dyDescent="0.45">
      <c r="A254" s="465" t="s">
        <v>2418</v>
      </c>
      <c r="B254" s="465"/>
      <c r="C254" s="464">
        <v>20</v>
      </c>
      <c r="D254" s="464" t="s">
        <v>2417</v>
      </c>
      <c r="E254" s="464" t="s">
        <v>2303</v>
      </c>
      <c r="F254" s="464" t="s">
        <v>490</v>
      </c>
      <c r="G254" s="463" t="str">
        <f>IF(ISBLANK('3 ROMP Std Hours'!$M$30),"",'3 ROMP Std Hours'!$M$30)</f>
        <v/>
      </c>
    </row>
    <row r="255" spans="1:7" x14ac:dyDescent="0.45">
      <c r="A255" s="426" t="s">
        <v>2416</v>
      </c>
      <c r="B255" s="426"/>
      <c r="C255" s="425">
        <v>20</v>
      </c>
      <c r="D255" s="425" t="s">
        <v>2415</v>
      </c>
      <c r="E255" s="425" t="s">
        <v>2303</v>
      </c>
      <c r="F255" s="425" t="s">
        <v>1225</v>
      </c>
      <c r="G255" s="471">
        <f>'3 ROMP Std Hours'!$L$31</f>
        <v>0</v>
      </c>
    </row>
    <row r="256" spans="1:7" x14ac:dyDescent="0.45">
      <c r="A256" s="465" t="s">
        <v>2414</v>
      </c>
      <c r="B256" s="465"/>
      <c r="C256" s="464">
        <v>20</v>
      </c>
      <c r="D256" s="464" t="s">
        <v>2413</v>
      </c>
      <c r="E256" s="464" t="s">
        <v>2303</v>
      </c>
      <c r="F256" s="464" t="s">
        <v>490</v>
      </c>
      <c r="G256" s="463" t="str">
        <f>IF(ISBLANK('3 ROMP Std Hours'!$M$31),"",'3 ROMP Std Hours'!$M$31)</f>
        <v/>
      </c>
    </row>
    <row r="257" spans="1:7" x14ac:dyDescent="0.45">
      <c r="A257" s="426" t="s">
        <v>2412</v>
      </c>
      <c r="B257" s="426"/>
      <c r="C257" s="425">
        <v>20</v>
      </c>
      <c r="D257" s="425" t="s">
        <v>2409</v>
      </c>
      <c r="E257" s="425" t="s">
        <v>2303</v>
      </c>
      <c r="F257" s="425" t="s">
        <v>1225</v>
      </c>
      <c r="G257" s="471">
        <f>'3 ROMP Std Hours'!$L$32</f>
        <v>0</v>
      </c>
    </row>
    <row r="258" spans="1:7" x14ac:dyDescent="0.45">
      <c r="A258" s="465" t="s">
        <v>2411</v>
      </c>
      <c r="B258" s="465"/>
      <c r="C258" s="464">
        <v>20</v>
      </c>
      <c r="D258" s="464" t="s">
        <v>2407</v>
      </c>
      <c r="E258" s="464" t="s">
        <v>2303</v>
      </c>
      <c r="F258" s="464" t="s">
        <v>490</v>
      </c>
      <c r="G258" s="463" t="str">
        <f>IF(ISBLANK('3 ROMP Std Hours'!$M$32),"",'3 ROMP Std Hours'!$M$32)</f>
        <v/>
      </c>
    </row>
    <row r="259" spans="1:7" x14ac:dyDescent="0.45">
      <c r="A259" s="426" t="s">
        <v>2410</v>
      </c>
      <c r="B259" s="426"/>
      <c r="C259" s="425">
        <v>20</v>
      </c>
      <c r="D259" s="425" t="s">
        <v>2409</v>
      </c>
      <c r="E259" s="425" t="s">
        <v>2303</v>
      </c>
      <c r="F259" s="425" t="s">
        <v>1225</v>
      </c>
      <c r="G259" s="471">
        <f>'3 ROMP Std Hours'!$L$33</f>
        <v>0</v>
      </c>
    </row>
    <row r="260" spans="1:7" x14ac:dyDescent="0.45">
      <c r="A260" s="465" t="s">
        <v>2408</v>
      </c>
      <c r="B260" s="465"/>
      <c r="C260" s="464">
        <v>20</v>
      </c>
      <c r="D260" s="464" t="s">
        <v>2407</v>
      </c>
      <c r="E260" s="464" t="s">
        <v>2303</v>
      </c>
      <c r="F260" s="464" t="s">
        <v>490</v>
      </c>
      <c r="G260" s="463" t="str">
        <f>IF(ISBLANK('3 ROMP Std Hours'!$M$33),"",'3 ROMP Std Hours'!$M$33)</f>
        <v/>
      </c>
    </row>
    <row r="261" spans="1:7" x14ac:dyDescent="0.45">
      <c r="A261" s="426" t="s">
        <v>2406</v>
      </c>
      <c r="B261" s="426"/>
      <c r="C261" s="425">
        <v>20</v>
      </c>
      <c r="D261" s="425" t="s">
        <v>2405</v>
      </c>
      <c r="E261" s="425" t="s">
        <v>2303</v>
      </c>
      <c r="F261" s="425" t="s">
        <v>1225</v>
      </c>
      <c r="G261" s="471">
        <f>'3 ROMP Std Hours'!$L$34</f>
        <v>0</v>
      </c>
    </row>
    <row r="262" spans="1:7" x14ac:dyDescent="0.45">
      <c r="A262" s="465" t="s">
        <v>2404</v>
      </c>
      <c r="B262" s="465"/>
      <c r="C262" s="464">
        <v>20</v>
      </c>
      <c r="D262" s="464" t="s">
        <v>2403</v>
      </c>
      <c r="E262" s="464" t="s">
        <v>2303</v>
      </c>
      <c r="F262" s="464" t="s">
        <v>490</v>
      </c>
      <c r="G262" s="463" t="str">
        <f>IF(ISBLANK('3 ROMP Std Hours'!$M$34),"",'3 ROMP Std Hours'!$M$34)</f>
        <v/>
      </c>
    </row>
    <row r="263" spans="1:7" x14ac:dyDescent="0.45">
      <c r="A263" s="426" t="s">
        <v>2402</v>
      </c>
      <c r="B263" s="426"/>
      <c r="C263" s="425">
        <v>20</v>
      </c>
      <c r="D263" s="425" t="s">
        <v>2401</v>
      </c>
      <c r="E263" s="425" t="s">
        <v>2303</v>
      </c>
      <c r="F263" s="425" t="s">
        <v>1225</v>
      </c>
      <c r="G263" s="471">
        <f>'3 ROMP Std Hours'!$L$35</f>
        <v>0</v>
      </c>
    </row>
    <row r="264" spans="1:7" x14ac:dyDescent="0.45">
      <c r="A264" s="465" t="s">
        <v>2400</v>
      </c>
      <c r="B264" s="465"/>
      <c r="C264" s="464">
        <v>20</v>
      </c>
      <c r="D264" s="464" t="s">
        <v>2399</v>
      </c>
      <c r="E264" s="464" t="s">
        <v>2303</v>
      </c>
      <c r="F264" s="464" t="s">
        <v>490</v>
      </c>
      <c r="G264" s="463" t="str">
        <f>IF(ISBLANK('3 ROMP Std Hours'!$M$35),"",'3 ROMP Std Hours'!$M$35)</f>
        <v/>
      </c>
    </row>
    <row r="265" spans="1:7" x14ac:dyDescent="0.45">
      <c r="A265" s="426" t="s">
        <v>2398</v>
      </c>
      <c r="B265" s="426"/>
      <c r="C265" s="425">
        <v>20</v>
      </c>
      <c r="D265" s="425" t="s">
        <v>2397</v>
      </c>
      <c r="E265" s="425" t="s">
        <v>2303</v>
      </c>
      <c r="F265" s="425" t="s">
        <v>1225</v>
      </c>
      <c r="G265" s="471">
        <f>'3 ROMP Std Hours'!$L$36</f>
        <v>0</v>
      </c>
    </row>
    <row r="266" spans="1:7" x14ac:dyDescent="0.45">
      <c r="A266" s="465" t="s">
        <v>2396</v>
      </c>
      <c r="B266" s="465"/>
      <c r="C266" s="464">
        <v>20</v>
      </c>
      <c r="D266" s="464" t="s">
        <v>2395</v>
      </c>
      <c r="E266" s="464" t="s">
        <v>2303</v>
      </c>
      <c r="F266" s="464" t="s">
        <v>490</v>
      </c>
      <c r="G266" s="463" t="str">
        <f>IF(ISBLANK('3 ROMP Std Hours'!$M$36),"",'3 ROMP Std Hours'!$M$36)</f>
        <v/>
      </c>
    </row>
    <row r="267" spans="1:7" ht="14.65" thickBot="1" x14ac:dyDescent="0.5">
      <c r="A267" s="426" t="s">
        <v>2394</v>
      </c>
      <c r="B267" s="426"/>
      <c r="C267" s="425">
        <v>20</v>
      </c>
      <c r="D267" s="425" t="s">
        <v>2393</v>
      </c>
      <c r="E267" s="425" t="s">
        <v>2303</v>
      </c>
      <c r="F267" s="425" t="s">
        <v>383</v>
      </c>
      <c r="G267" s="436">
        <f>'3 ROMP Std Hours'!$L$38</f>
        <v>0</v>
      </c>
    </row>
    <row r="268" spans="1:7" x14ac:dyDescent="0.45">
      <c r="A268" s="470" t="s">
        <v>2392</v>
      </c>
      <c r="B268" s="470" t="s">
        <v>494</v>
      </c>
      <c r="C268" s="469">
        <v>21</v>
      </c>
      <c r="D268" s="469" t="s">
        <v>2391</v>
      </c>
      <c r="E268" s="469" t="s">
        <v>2303</v>
      </c>
      <c r="F268" s="469" t="s">
        <v>383</v>
      </c>
      <c r="G268" s="468">
        <f>'3 ROMP Std Hours'!$E$46</f>
        <v>1</v>
      </c>
    </row>
    <row r="269" spans="1:7" x14ac:dyDescent="0.45">
      <c r="A269" s="426" t="s">
        <v>2390</v>
      </c>
      <c r="B269" s="426" t="s">
        <v>494</v>
      </c>
      <c r="C269" s="425">
        <v>21</v>
      </c>
      <c r="D269" s="425" t="s">
        <v>2389</v>
      </c>
      <c r="E269" s="425" t="s">
        <v>2303</v>
      </c>
      <c r="F269" s="425" t="s">
        <v>383</v>
      </c>
      <c r="G269" s="427">
        <f>'3 ROMP Std Hours'!$E$47</f>
        <v>0</v>
      </c>
    </row>
    <row r="270" spans="1:7" x14ac:dyDescent="0.45">
      <c r="A270" s="465" t="s">
        <v>2388</v>
      </c>
      <c r="B270" s="465" t="s">
        <v>494</v>
      </c>
      <c r="C270" s="464">
        <v>21</v>
      </c>
      <c r="D270" s="464" t="s">
        <v>2387</v>
      </c>
      <c r="E270" s="464" t="s">
        <v>2303</v>
      </c>
      <c r="F270" s="464" t="s">
        <v>1225</v>
      </c>
      <c r="G270" s="467" t="str">
        <f>IF('2 About ROMPs'!$E$13=0,"",'3 ROMP Std Hours'!$F$46)</f>
        <v/>
      </c>
    </row>
    <row r="271" spans="1:7" x14ac:dyDescent="0.45">
      <c r="A271" s="426" t="s">
        <v>2386</v>
      </c>
      <c r="B271" s="426" t="s">
        <v>494</v>
      </c>
      <c r="C271" s="425">
        <v>21</v>
      </c>
      <c r="D271" s="425" t="s">
        <v>2385</v>
      </c>
      <c r="E271" s="425" t="s">
        <v>2303</v>
      </c>
      <c r="F271" s="425" t="s">
        <v>383</v>
      </c>
      <c r="G271" s="427" t="str">
        <f>'3 ROMP Std Hours'!$F$47</f>
        <v/>
      </c>
    </row>
    <row r="272" spans="1:7" x14ac:dyDescent="0.45">
      <c r="A272" s="465" t="s">
        <v>2384</v>
      </c>
      <c r="B272" s="465" t="s">
        <v>494</v>
      </c>
      <c r="C272" s="464">
        <v>21</v>
      </c>
      <c r="D272" s="464" t="s">
        <v>2383</v>
      </c>
      <c r="E272" s="464" t="s">
        <v>2303</v>
      </c>
      <c r="F272" s="464" t="s">
        <v>1225</v>
      </c>
      <c r="G272" s="467" t="str">
        <f>IF('2 About ROMPs'!$E$14=0,"",'3 ROMP Std Hours'!$G$46)</f>
        <v/>
      </c>
    </row>
    <row r="273" spans="1:7" x14ac:dyDescent="0.45">
      <c r="A273" s="426" t="s">
        <v>2382</v>
      </c>
      <c r="B273" s="426" t="s">
        <v>494</v>
      </c>
      <c r="C273" s="425">
        <v>21</v>
      </c>
      <c r="D273" s="425" t="s">
        <v>2381</v>
      </c>
      <c r="E273" s="425" t="s">
        <v>2303</v>
      </c>
      <c r="F273" s="425" t="s">
        <v>383</v>
      </c>
      <c r="G273" s="427" t="str">
        <f>'3 ROMP Std Hours'!$G$47</f>
        <v/>
      </c>
    </row>
    <row r="274" spans="1:7" x14ac:dyDescent="0.45">
      <c r="A274" s="465" t="s">
        <v>2380</v>
      </c>
      <c r="B274" s="465" t="s">
        <v>494</v>
      </c>
      <c r="C274" s="464">
        <v>21</v>
      </c>
      <c r="D274" s="464" t="s">
        <v>2379</v>
      </c>
      <c r="E274" s="464" t="s">
        <v>2303</v>
      </c>
      <c r="F274" s="464" t="s">
        <v>1225</v>
      </c>
      <c r="G274" s="467" t="str">
        <f>IF('2 About ROMPs'!$E$15=0,"",'3 ROMP Std Hours'!$H$46)</f>
        <v/>
      </c>
    </row>
    <row r="275" spans="1:7" x14ac:dyDescent="0.45">
      <c r="A275" s="426" t="s">
        <v>2378</v>
      </c>
      <c r="B275" s="426" t="s">
        <v>494</v>
      </c>
      <c r="C275" s="425">
        <v>21</v>
      </c>
      <c r="D275" s="425" t="s">
        <v>2377</v>
      </c>
      <c r="E275" s="425" t="s">
        <v>2303</v>
      </c>
      <c r="F275" s="425" t="s">
        <v>383</v>
      </c>
      <c r="G275" s="427" t="str">
        <f>'3 ROMP Std Hours'!$H$47</f>
        <v/>
      </c>
    </row>
    <row r="276" spans="1:7" x14ac:dyDescent="0.45">
      <c r="A276" s="465" t="s">
        <v>2376</v>
      </c>
      <c r="B276" s="465" t="s">
        <v>494</v>
      </c>
      <c r="C276" s="464">
        <v>21</v>
      </c>
      <c r="D276" s="464" t="s">
        <v>2375</v>
      </c>
      <c r="E276" s="464" t="s">
        <v>2303</v>
      </c>
      <c r="F276" s="464" t="s">
        <v>1225</v>
      </c>
      <c r="G276" s="467" t="str">
        <f>IF('2 About ROMPs'!$E$16=0,"",'3 ROMP Std Hours'!$I$46)</f>
        <v/>
      </c>
    </row>
    <row r="277" spans="1:7" x14ac:dyDescent="0.45">
      <c r="A277" s="426" t="s">
        <v>2374</v>
      </c>
      <c r="B277" s="426" t="s">
        <v>494</v>
      </c>
      <c r="C277" s="425">
        <v>21</v>
      </c>
      <c r="D277" s="425" t="s">
        <v>2373</v>
      </c>
      <c r="E277" s="425" t="s">
        <v>2303</v>
      </c>
      <c r="F277" s="425" t="s">
        <v>383</v>
      </c>
      <c r="G277" s="427" t="str">
        <f>'3 ROMP Std Hours'!$I$47</f>
        <v/>
      </c>
    </row>
    <row r="278" spans="1:7" x14ac:dyDescent="0.45">
      <c r="A278" s="465" t="s">
        <v>2372</v>
      </c>
      <c r="B278" s="465" t="s">
        <v>494</v>
      </c>
      <c r="C278" s="464">
        <v>21</v>
      </c>
      <c r="D278" s="464" t="s">
        <v>2371</v>
      </c>
      <c r="E278" s="464" t="s">
        <v>2303</v>
      </c>
      <c r="F278" s="464" t="s">
        <v>1225</v>
      </c>
      <c r="G278" s="467" t="str">
        <f>IF('2 About ROMPs'!$E$17=0,"",'3 ROMP Std Hours'!$J$46)</f>
        <v/>
      </c>
    </row>
    <row r="279" spans="1:7" x14ac:dyDescent="0.45">
      <c r="A279" s="426" t="s">
        <v>2370</v>
      </c>
      <c r="B279" s="426" t="s">
        <v>494</v>
      </c>
      <c r="C279" s="425">
        <v>21</v>
      </c>
      <c r="D279" s="425" t="s">
        <v>2369</v>
      </c>
      <c r="E279" s="425" t="s">
        <v>2303</v>
      </c>
      <c r="F279" s="425" t="s">
        <v>383</v>
      </c>
      <c r="G279" s="427" t="str">
        <f>'3 ROMP Std Hours'!$J$47</f>
        <v/>
      </c>
    </row>
    <row r="280" spans="1:7" x14ac:dyDescent="0.45">
      <c r="A280" s="465" t="s">
        <v>2368</v>
      </c>
      <c r="B280" s="465" t="s">
        <v>494</v>
      </c>
      <c r="C280" s="464">
        <v>21</v>
      </c>
      <c r="D280" s="464" t="s">
        <v>2367</v>
      </c>
      <c r="E280" s="464" t="s">
        <v>2303</v>
      </c>
      <c r="F280" s="464" t="s">
        <v>1225</v>
      </c>
      <c r="G280" s="467" t="str">
        <f>IF('2 About ROMPs'!$E$18=0,"",'3 ROMP Std Hours'!$K$46)</f>
        <v/>
      </c>
    </row>
    <row r="281" spans="1:7" x14ac:dyDescent="0.45">
      <c r="A281" s="426" t="s">
        <v>2366</v>
      </c>
      <c r="B281" s="426" t="s">
        <v>494</v>
      </c>
      <c r="C281" s="425">
        <v>21</v>
      </c>
      <c r="D281" s="425" t="s">
        <v>2365</v>
      </c>
      <c r="E281" s="425" t="s">
        <v>2303</v>
      </c>
      <c r="F281" s="425" t="s">
        <v>383</v>
      </c>
      <c r="G281" s="427" t="str">
        <f>'3 ROMP Std Hours'!$K$47</f>
        <v/>
      </c>
    </row>
    <row r="282" spans="1:7" x14ac:dyDescent="0.45">
      <c r="A282" s="465" t="s">
        <v>2364</v>
      </c>
      <c r="B282" s="465" t="s">
        <v>494</v>
      </c>
      <c r="C282" s="464">
        <v>21</v>
      </c>
      <c r="D282" s="464" t="s">
        <v>2363</v>
      </c>
      <c r="E282" s="464" t="s">
        <v>2303</v>
      </c>
      <c r="F282" s="464" t="s">
        <v>383</v>
      </c>
      <c r="G282" s="463">
        <f>'3 ROMP Std Hours'!$L$47</f>
        <v>0</v>
      </c>
    </row>
    <row r="283" spans="1:7" ht="14.65" thickBot="1" x14ac:dyDescent="0.5">
      <c r="A283" s="423" t="s">
        <v>2362</v>
      </c>
      <c r="B283" s="423" t="s">
        <v>494</v>
      </c>
      <c r="C283" s="422">
        <v>21</v>
      </c>
      <c r="D283" s="422" t="s">
        <v>2361</v>
      </c>
      <c r="E283" s="422" t="s">
        <v>2303</v>
      </c>
      <c r="F283" s="422" t="s">
        <v>383</v>
      </c>
      <c r="G283" s="456">
        <f>'3 ROMP Std Hours'!$L$50</f>
        <v>0</v>
      </c>
    </row>
    <row r="284" spans="1:7" x14ac:dyDescent="0.45">
      <c r="A284" s="465" t="s">
        <v>2360</v>
      </c>
      <c r="B284" s="465" t="s">
        <v>2305</v>
      </c>
      <c r="C284" s="464" t="s">
        <v>484</v>
      </c>
      <c r="D284" s="464" t="s">
        <v>2359</v>
      </c>
      <c r="E284" s="464" t="s">
        <v>2303</v>
      </c>
      <c r="F284" s="464" t="s">
        <v>383</v>
      </c>
      <c r="G284" s="463" t="str">
        <f>IF('3 ROMP Std Hours'!$E$58=0,"",'3 ROMP Std Hours'!$E$58)</f>
        <v/>
      </c>
    </row>
    <row r="285" spans="1:7" x14ac:dyDescent="0.45">
      <c r="A285" s="426" t="s">
        <v>2358</v>
      </c>
      <c r="B285" s="426" t="s">
        <v>2305</v>
      </c>
      <c r="C285" s="425" t="s">
        <v>484</v>
      </c>
      <c r="D285" s="425" t="s">
        <v>2357</v>
      </c>
      <c r="E285" s="425" t="s">
        <v>2303</v>
      </c>
      <c r="F285" s="425" t="s">
        <v>383</v>
      </c>
      <c r="G285" s="427" t="str">
        <f>IF('3 ROMP Std Hours'!$E$59=0,"",'3 ROMP Std Hours'!$E$59)</f>
        <v/>
      </c>
    </row>
    <row r="286" spans="1:7" x14ac:dyDescent="0.45">
      <c r="A286" s="465" t="s">
        <v>2356</v>
      </c>
      <c r="B286" s="465" t="s">
        <v>2305</v>
      </c>
      <c r="C286" s="464" t="s">
        <v>484</v>
      </c>
      <c r="D286" s="464" t="s">
        <v>2355</v>
      </c>
      <c r="E286" s="464" t="s">
        <v>2303</v>
      </c>
      <c r="F286" s="464" t="s">
        <v>383</v>
      </c>
      <c r="G286" s="463" t="str">
        <f>IF('3 ROMP Std Hours'!$E$60=0,"",'3 ROMP Std Hours'!$E$60)</f>
        <v/>
      </c>
    </row>
    <row r="287" spans="1:7" x14ac:dyDescent="0.45">
      <c r="A287" s="426" t="s">
        <v>2354</v>
      </c>
      <c r="B287" s="426" t="s">
        <v>2305</v>
      </c>
      <c r="C287" s="425" t="s">
        <v>484</v>
      </c>
      <c r="D287" s="425" t="s">
        <v>2353</v>
      </c>
      <c r="E287" s="425" t="s">
        <v>2303</v>
      </c>
      <c r="F287" s="425" t="s">
        <v>383</v>
      </c>
      <c r="G287" s="466">
        <f>'3 ROMP Std Hours'!$E$61</f>
        <v>0</v>
      </c>
    </row>
    <row r="288" spans="1:7" x14ac:dyDescent="0.45">
      <c r="A288" s="465" t="s">
        <v>2352</v>
      </c>
      <c r="B288" s="465" t="s">
        <v>2305</v>
      </c>
      <c r="C288" s="464" t="s">
        <v>484</v>
      </c>
      <c r="D288" s="464" t="s">
        <v>2351</v>
      </c>
      <c r="E288" s="464" t="s">
        <v>2303</v>
      </c>
      <c r="F288" s="464" t="s">
        <v>383</v>
      </c>
      <c r="G288" s="463" t="str">
        <f>IF('3 ROMP Std Hours'!$F$58=0,"",'3 ROMP Std Hours'!$F$58)</f>
        <v/>
      </c>
    </row>
    <row r="289" spans="1:7" x14ac:dyDescent="0.45">
      <c r="A289" s="426" t="s">
        <v>2350</v>
      </c>
      <c r="B289" s="426" t="s">
        <v>2305</v>
      </c>
      <c r="C289" s="425" t="s">
        <v>484</v>
      </c>
      <c r="D289" s="425" t="s">
        <v>2349</v>
      </c>
      <c r="E289" s="425" t="s">
        <v>2303</v>
      </c>
      <c r="F289" s="425" t="s">
        <v>383</v>
      </c>
      <c r="G289" s="427" t="str">
        <f>IF('3 ROMP Std Hours'!$F$59=0,"",'3 ROMP Std Hours'!$F$59)</f>
        <v/>
      </c>
    </row>
    <row r="290" spans="1:7" x14ac:dyDescent="0.45">
      <c r="A290" s="465" t="s">
        <v>2348</v>
      </c>
      <c r="B290" s="465" t="s">
        <v>2305</v>
      </c>
      <c r="C290" s="464" t="s">
        <v>484</v>
      </c>
      <c r="D290" s="464" t="s">
        <v>2347</v>
      </c>
      <c r="E290" s="464" t="s">
        <v>2303</v>
      </c>
      <c r="F290" s="464" t="s">
        <v>383</v>
      </c>
      <c r="G290" s="463" t="str">
        <f>IF('3 ROMP Std Hours'!$F$60=0,"",'3 ROMP Std Hours'!$F$60)</f>
        <v/>
      </c>
    </row>
    <row r="291" spans="1:7" x14ac:dyDescent="0.45">
      <c r="A291" s="426" t="s">
        <v>2346</v>
      </c>
      <c r="B291" s="426" t="s">
        <v>2305</v>
      </c>
      <c r="C291" s="425" t="s">
        <v>484</v>
      </c>
      <c r="D291" s="425" t="s">
        <v>2345</v>
      </c>
      <c r="E291" s="425" t="s">
        <v>2303</v>
      </c>
      <c r="F291" s="425" t="s">
        <v>383</v>
      </c>
      <c r="G291" s="466">
        <f>'3 ROMP Std Hours'!$F$61</f>
        <v>0</v>
      </c>
    </row>
    <row r="292" spans="1:7" x14ac:dyDescent="0.45">
      <c r="A292" s="465" t="s">
        <v>2344</v>
      </c>
      <c r="B292" s="465" t="s">
        <v>2305</v>
      </c>
      <c r="C292" s="464" t="s">
        <v>484</v>
      </c>
      <c r="D292" s="464" t="s">
        <v>2343</v>
      </c>
      <c r="E292" s="464" t="s">
        <v>2303</v>
      </c>
      <c r="F292" s="464" t="s">
        <v>383</v>
      </c>
      <c r="G292" s="463" t="str">
        <f>IF('3 ROMP Std Hours'!$G$58=0,"",'3 ROMP Std Hours'!$G$58)</f>
        <v/>
      </c>
    </row>
    <row r="293" spans="1:7" x14ac:dyDescent="0.45">
      <c r="A293" s="426" t="s">
        <v>2342</v>
      </c>
      <c r="B293" s="426" t="s">
        <v>2305</v>
      </c>
      <c r="C293" s="425" t="s">
        <v>484</v>
      </c>
      <c r="D293" s="425" t="s">
        <v>2341</v>
      </c>
      <c r="E293" s="425" t="s">
        <v>2303</v>
      </c>
      <c r="F293" s="425" t="s">
        <v>383</v>
      </c>
      <c r="G293" s="427" t="str">
        <f>IF('3 ROMP Std Hours'!$G$59=0,"",'3 ROMP Std Hours'!$G$59)</f>
        <v/>
      </c>
    </row>
    <row r="294" spans="1:7" x14ac:dyDescent="0.45">
      <c r="A294" s="465" t="s">
        <v>2340</v>
      </c>
      <c r="B294" s="465" t="s">
        <v>2305</v>
      </c>
      <c r="C294" s="464" t="s">
        <v>484</v>
      </c>
      <c r="D294" s="464" t="s">
        <v>2339</v>
      </c>
      <c r="E294" s="464" t="s">
        <v>2303</v>
      </c>
      <c r="F294" s="464" t="s">
        <v>383</v>
      </c>
      <c r="G294" s="463" t="str">
        <f>IF('3 ROMP Std Hours'!$G$60=0,"",'3 ROMP Std Hours'!$G$60)</f>
        <v/>
      </c>
    </row>
    <row r="295" spans="1:7" x14ac:dyDescent="0.45">
      <c r="A295" s="426" t="s">
        <v>2338</v>
      </c>
      <c r="B295" s="426" t="s">
        <v>2305</v>
      </c>
      <c r="C295" s="425" t="s">
        <v>484</v>
      </c>
      <c r="D295" s="425" t="s">
        <v>2337</v>
      </c>
      <c r="E295" s="425" t="s">
        <v>2303</v>
      </c>
      <c r="F295" s="425" t="s">
        <v>383</v>
      </c>
      <c r="G295" s="466">
        <f>'3 ROMP Std Hours'!$G$61</f>
        <v>0</v>
      </c>
    </row>
    <row r="296" spans="1:7" x14ac:dyDescent="0.45">
      <c r="A296" s="465" t="s">
        <v>2336</v>
      </c>
      <c r="B296" s="465" t="s">
        <v>2305</v>
      </c>
      <c r="C296" s="464" t="s">
        <v>484</v>
      </c>
      <c r="D296" s="464" t="s">
        <v>2335</v>
      </c>
      <c r="E296" s="464" t="s">
        <v>2303</v>
      </c>
      <c r="F296" s="464" t="s">
        <v>383</v>
      </c>
      <c r="G296" s="463" t="str">
        <f>IF('3 ROMP Std Hours'!$H$58=0,"",'3 ROMP Std Hours'!$H$58)</f>
        <v/>
      </c>
    </row>
    <row r="297" spans="1:7" x14ac:dyDescent="0.45">
      <c r="A297" s="426" t="s">
        <v>2334</v>
      </c>
      <c r="B297" s="426" t="s">
        <v>2305</v>
      </c>
      <c r="C297" s="425" t="s">
        <v>484</v>
      </c>
      <c r="D297" s="425" t="s">
        <v>2333</v>
      </c>
      <c r="E297" s="425" t="s">
        <v>2303</v>
      </c>
      <c r="F297" s="425" t="s">
        <v>383</v>
      </c>
      <c r="G297" s="427" t="str">
        <f>IF('3 ROMP Std Hours'!$H$59=0,"",'3 ROMP Std Hours'!$H$59)</f>
        <v/>
      </c>
    </row>
    <row r="298" spans="1:7" x14ac:dyDescent="0.45">
      <c r="A298" s="465" t="s">
        <v>2332</v>
      </c>
      <c r="B298" s="465" t="s">
        <v>2305</v>
      </c>
      <c r="C298" s="464" t="s">
        <v>484</v>
      </c>
      <c r="D298" s="464" t="s">
        <v>2331</v>
      </c>
      <c r="E298" s="464" t="s">
        <v>2303</v>
      </c>
      <c r="F298" s="464" t="s">
        <v>383</v>
      </c>
      <c r="G298" s="463" t="str">
        <f>IF('3 ROMP Std Hours'!$H$60=0,"",'3 ROMP Std Hours'!$H$60)</f>
        <v/>
      </c>
    </row>
    <row r="299" spans="1:7" x14ac:dyDescent="0.45">
      <c r="A299" s="426" t="s">
        <v>2330</v>
      </c>
      <c r="B299" s="426" t="s">
        <v>2305</v>
      </c>
      <c r="C299" s="425" t="s">
        <v>484</v>
      </c>
      <c r="D299" s="425" t="s">
        <v>2329</v>
      </c>
      <c r="E299" s="425" t="s">
        <v>2303</v>
      </c>
      <c r="F299" s="425" t="s">
        <v>383</v>
      </c>
      <c r="G299" s="466">
        <f>'3 ROMP Std Hours'!$H$61</f>
        <v>0</v>
      </c>
    </row>
    <row r="300" spans="1:7" x14ac:dyDescent="0.45">
      <c r="A300" s="465" t="s">
        <v>2328</v>
      </c>
      <c r="B300" s="465" t="s">
        <v>2305</v>
      </c>
      <c r="C300" s="464" t="s">
        <v>484</v>
      </c>
      <c r="D300" s="464" t="s">
        <v>2327</v>
      </c>
      <c r="E300" s="464" t="s">
        <v>2303</v>
      </c>
      <c r="F300" s="464" t="s">
        <v>383</v>
      </c>
      <c r="G300" s="463" t="str">
        <f>IF('3 ROMP Std Hours'!$I$58=0,"",'3 ROMP Std Hours'!$I$58)</f>
        <v/>
      </c>
    </row>
    <row r="301" spans="1:7" x14ac:dyDescent="0.45">
      <c r="A301" s="426" t="s">
        <v>2326</v>
      </c>
      <c r="B301" s="426" t="s">
        <v>2305</v>
      </c>
      <c r="C301" s="425" t="s">
        <v>484</v>
      </c>
      <c r="D301" s="425" t="s">
        <v>2325</v>
      </c>
      <c r="E301" s="425" t="s">
        <v>2303</v>
      </c>
      <c r="F301" s="425" t="s">
        <v>383</v>
      </c>
      <c r="G301" s="427" t="str">
        <f>IF('3 ROMP Std Hours'!$I$59=0,"",'3 ROMP Std Hours'!$I$59)</f>
        <v/>
      </c>
    </row>
    <row r="302" spans="1:7" x14ac:dyDescent="0.45">
      <c r="A302" s="465" t="s">
        <v>2324</v>
      </c>
      <c r="B302" s="465" t="s">
        <v>2305</v>
      </c>
      <c r="C302" s="464" t="s">
        <v>484</v>
      </c>
      <c r="D302" s="464" t="s">
        <v>2323</v>
      </c>
      <c r="E302" s="464" t="s">
        <v>2303</v>
      </c>
      <c r="F302" s="464" t="s">
        <v>383</v>
      </c>
      <c r="G302" s="463" t="str">
        <f>IF('3 ROMP Std Hours'!$I$60=0,"",'3 ROMP Std Hours'!$I$60)</f>
        <v/>
      </c>
    </row>
    <row r="303" spans="1:7" x14ac:dyDescent="0.45">
      <c r="A303" s="426" t="s">
        <v>2322</v>
      </c>
      <c r="B303" s="426" t="s">
        <v>2305</v>
      </c>
      <c r="C303" s="425" t="s">
        <v>484</v>
      </c>
      <c r="D303" s="425" t="s">
        <v>2321</v>
      </c>
      <c r="E303" s="425" t="s">
        <v>2303</v>
      </c>
      <c r="F303" s="425" t="s">
        <v>383</v>
      </c>
      <c r="G303" s="466">
        <f>'3 ROMP Std Hours'!$I$61</f>
        <v>0</v>
      </c>
    </row>
    <row r="304" spans="1:7" x14ac:dyDescent="0.45">
      <c r="A304" s="465" t="s">
        <v>2320</v>
      </c>
      <c r="B304" s="465" t="s">
        <v>2305</v>
      </c>
      <c r="C304" s="464" t="s">
        <v>484</v>
      </c>
      <c r="D304" s="464" t="s">
        <v>2319</v>
      </c>
      <c r="E304" s="464" t="s">
        <v>2303</v>
      </c>
      <c r="F304" s="464" t="s">
        <v>383</v>
      </c>
      <c r="G304" s="463" t="str">
        <f>IF('3 ROMP Std Hours'!$J$58=0,"",'3 ROMP Std Hours'!$J$58)</f>
        <v/>
      </c>
    </row>
    <row r="305" spans="1:7" x14ac:dyDescent="0.45">
      <c r="A305" s="426" t="s">
        <v>2318</v>
      </c>
      <c r="B305" s="426" t="s">
        <v>2305</v>
      </c>
      <c r="C305" s="425" t="s">
        <v>484</v>
      </c>
      <c r="D305" s="425" t="s">
        <v>2317</v>
      </c>
      <c r="E305" s="425" t="s">
        <v>2303</v>
      </c>
      <c r="F305" s="425" t="s">
        <v>383</v>
      </c>
      <c r="G305" s="427" t="str">
        <f>IF('3 ROMP Std Hours'!$J$59=0,"",'3 ROMP Std Hours'!$J$59)</f>
        <v/>
      </c>
    </row>
    <row r="306" spans="1:7" x14ac:dyDescent="0.45">
      <c r="A306" s="465" t="s">
        <v>2316</v>
      </c>
      <c r="B306" s="465" t="s">
        <v>2305</v>
      </c>
      <c r="C306" s="464" t="s">
        <v>484</v>
      </c>
      <c r="D306" s="464" t="s">
        <v>2315</v>
      </c>
      <c r="E306" s="464" t="s">
        <v>2303</v>
      </c>
      <c r="F306" s="464" t="s">
        <v>383</v>
      </c>
      <c r="G306" s="463" t="str">
        <f>IF('3 ROMP Std Hours'!$J$60=0,"",'3 ROMP Std Hours'!$J$60)</f>
        <v/>
      </c>
    </row>
    <row r="307" spans="1:7" x14ac:dyDescent="0.45">
      <c r="A307" s="426" t="s">
        <v>2314</v>
      </c>
      <c r="B307" s="426" t="s">
        <v>2305</v>
      </c>
      <c r="C307" s="425" t="s">
        <v>484</v>
      </c>
      <c r="D307" s="425" t="s">
        <v>2313</v>
      </c>
      <c r="E307" s="425" t="s">
        <v>2303</v>
      </c>
      <c r="F307" s="425" t="s">
        <v>383</v>
      </c>
      <c r="G307" s="466">
        <f>'3 ROMP Std Hours'!$J$61</f>
        <v>0</v>
      </c>
    </row>
    <row r="308" spans="1:7" x14ac:dyDescent="0.45">
      <c r="A308" s="465" t="s">
        <v>2312</v>
      </c>
      <c r="B308" s="465" t="s">
        <v>2305</v>
      </c>
      <c r="C308" s="464" t="s">
        <v>484</v>
      </c>
      <c r="D308" s="464" t="s">
        <v>2311</v>
      </c>
      <c r="E308" s="464" t="s">
        <v>2303</v>
      </c>
      <c r="F308" s="464" t="s">
        <v>383</v>
      </c>
      <c r="G308" s="463" t="str">
        <f>IF('3 ROMP Std Hours'!$K$58=0,"",'3 ROMP Std Hours'!$K$58)</f>
        <v/>
      </c>
    </row>
    <row r="309" spans="1:7" x14ac:dyDescent="0.45">
      <c r="A309" s="426" t="s">
        <v>2310</v>
      </c>
      <c r="B309" s="426" t="s">
        <v>2305</v>
      </c>
      <c r="C309" s="425" t="s">
        <v>484</v>
      </c>
      <c r="D309" s="425" t="s">
        <v>2309</v>
      </c>
      <c r="E309" s="425" t="s">
        <v>2303</v>
      </c>
      <c r="F309" s="425" t="s">
        <v>383</v>
      </c>
      <c r="G309" s="427" t="str">
        <f>IF('3 ROMP Std Hours'!$K$59=0,"",'3 ROMP Std Hours'!$K$59)</f>
        <v/>
      </c>
    </row>
    <row r="310" spans="1:7" x14ac:dyDescent="0.45">
      <c r="A310" s="465" t="s">
        <v>2308</v>
      </c>
      <c r="B310" s="465" t="s">
        <v>2305</v>
      </c>
      <c r="C310" s="464" t="s">
        <v>484</v>
      </c>
      <c r="D310" s="464" t="s">
        <v>2307</v>
      </c>
      <c r="E310" s="464" t="s">
        <v>2303</v>
      </c>
      <c r="F310" s="464" t="s">
        <v>383</v>
      </c>
      <c r="G310" s="463" t="str">
        <f>IF('3 ROMP Std Hours'!$K$60=0,"",'3 ROMP Std Hours'!$K$60)</f>
        <v/>
      </c>
    </row>
    <row r="311" spans="1:7" ht="14.65" thickBot="1" x14ac:dyDescent="0.5">
      <c r="A311" s="462" t="s">
        <v>2306</v>
      </c>
      <c r="B311" s="462" t="s">
        <v>2305</v>
      </c>
      <c r="C311" s="461" t="s">
        <v>484</v>
      </c>
      <c r="D311" s="461" t="s">
        <v>2304</v>
      </c>
      <c r="E311" s="461" t="s">
        <v>2303</v>
      </c>
      <c r="F311" s="461" t="s">
        <v>383</v>
      </c>
      <c r="G311" s="460">
        <f>'3 ROMP Std Hours'!$K$61</f>
        <v>0</v>
      </c>
    </row>
    <row r="312" spans="1:7" x14ac:dyDescent="0.45">
      <c r="A312" s="426" t="s">
        <v>2302</v>
      </c>
      <c r="B312" s="426"/>
      <c r="C312" s="425">
        <v>22</v>
      </c>
      <c r="D312" s="425" t="s">
        <v>2301</v>
      </c>
      <c r="E312" s="425" t="s">
        <v>2248</v>
      </c>
      <c r="F312" s="425" t="s">
        <v>2252</v>
      </c>
      <c r="G312" s="427" t="b">
        <f>'4 Workforce Planning'!$C$7</f>
        <v>0</v>
      </c>
    </row>
    <row r="313" spans="1:7" x14ac:dyDescent="0.45">
      <c r="A313" s="455" t="s">
        <v>2300</v>
      </c>
      <c r="B313" s="455"/>
      <c r="C313" s="454">
        <v>22</v>
      </c>
      <c r="D313" s="454" t="s">
        <v>2299</v>
      </c>
      <c r="E313" s="454" t="s">
        <v>2248</v>
      </c>
      <c r="F313" s="454" t="s">
        <v>2252</v>
      </c>
      <c r="G313" s="453" t="b">
        <f>'4 Workforce Planning'!$C$9</f>
        <v>0</v>
      </c>
    </row>
    <row r="314" spans="1:7" x14ac:dyDescent="0.45">
      <c r="A314" s="426" t="s">
        <v>2298</v>
      </c>
      <c r="B314" s="426"/>
      <c r="C314" s="425">
        <v>22</v>
      </c>
      <c r="D314" s="425" t="s">
        <v>2297</v>
      </c>
      <c r="E314" s="425" t="s">
        <v>2248</v>
      </c>
      <c r="F314" s="425" t="s">
        <v>490</v>
      </c>
      <c r="G314" s="427" t="str">
        <f>IF(ISBLANK('4 Workforce Planning'!$C$11),"",'4 Workforce Planning'!$C$11)</f>
        <v/>
      </c>
    </row>
    <row r="315" spans="1:7" ht="13.9" customHeight="1" x14ac:dyDescent="0.45">
      <c r="A315" s="455" t="s">
        <v>2296</v>
      </c>
      <c r="B315" s="455"/>
      <c r="C315" s="454">
        <v>22</v>
      </c>
      <c r="D315" s="454" t="s">
        <v>2295</v>
      </c>
      <c r="E315" s="454" t="s">
        <v>2248</v>
      </c>
      <c r="F315" s="454" t="s">
        <v>2252</v>
      </c>
      <c r="G315" s="453" t="b">
        <f>'4 Workforce Planning'!$C$16</f>
        <v>0</v>
      </c>
    </row>
    <row r="316" spans="1:7" ht="14.65" thickBot="1" x14ac:dyDescent="0.5">
      <c r="A316" s="426" t="s">
        <v>2294</v>
      </c>
      <c r="B316" s="426"/>
      <c r="C316" s="425">
        <v>22</v>
      </c>
      <c r="D316" s="425" t="s">
        <v>2293</v>
      </c>
      <c r="E316" s="425" t="s">
        <v>2248</v>
      </c>
      <c r="F316" s="425" t="s">
        <v>490</v>
      </c>
      <c r="G316" s="427" t="str">
        <f>IF(ISBLANK('4 Workforce Planning'!$C$18),"",'4 Workforce Planning'!$C$18)</f>
        <v/>
      </c>
    </row>
    <row r="317" spans="1:7" x14ac:dyDescent="0.45">
      <c r="A317" s="459" t="s">
        <v>2292</v>
      </c>
      <c r="B317" s="459"/>
      <c r="C317" s="458">
        <v>23</v>
      </c>
      <c r="D317" s="458" t="s">
        <v>2291</v>
      </c>
      <c r="E317" s="458" t="s">
        <v>2248</v>
      </c>
      <c r="F317" s="458" t="s">
        <v>2252</v>
      </c>
      <c r="G317" s="457" t="b">
        <f>'4 Workforce Planning'!$C$26</f>
        <v>0</v>
      </c>
    </row>
    <row r="318" spans="1:7" x14ac:dyDescent="0.45">
      <c r="A318" s="426" t="s">
        <v>2290</v>
      </c>
      <c r="B318" s="426"/>
      <c r="C318" s="425">
        <v>23</v>
      </c>
      <c r="D318" s="425" t="s">
        <v>2289</v>
      </c>
      <c r="E318" s="425" t="s">
        <v>2248</v>
      </c>
      <c r="F318" s="425" t="s">
        <v>2252</v>
      </c>
      <c r="G318" s="427" t="b">
        <f>'4 Workforce Planning'!$C$28</f>
        <v>0</v>
      </c>
    </row>
    <row r="319" spans="1:7" x14ac:dyDescent="0.45">
      <c r="A319" s="455" t="s">
        <v>2288</v>
      </c>
      <c r="B319" s="455"/>
      <c r="C319" s="454">
        <v>23</v>
      </c>
      <c r="D319" s="454" t="s">
        <v>2287</v>
      </c>
      <c r="E319" s="454" t="s">
        <v>2248</v>
      </c>
      <c r="F319" s="454" t="s">
        <v>2252</v>
      </c>
      <c r="G319" s="453" t="b">
        <f>'4 Workforce Planning'!$C$30</f>
        <v>0</v>
      </c>
    </row>
    <row r="320" spans="1:7" x14ac:dyDescent="0.45">
      <c r="A320" s="426" t="s">
        <v>2286</v>
      </c>
      <c r="B320" s="426"/>
      <c r="C320" s="425">
        <v>23</v>
      </c>
      <c r="D320" s="425" t="s">
        <v>2285</v>
      </c>
      <c r="E320" s="425" t="s">
        <v>2248</v>
      </c>
      <c r="F320" s="425" t="s">
        <v>2252</v>
      </c>
      <c r="G320" s="427" t="b">
        <f>'4 Workforce Planning'!$C$32</f>
        <v>0</v>
      </c>
    </row>
    <row r="321" spans="1:7" x14ac:dyDescent="0.45">
      <c r="A321" s="455" t="s">
        <v>2284</v>
      </c>
      <c r="B321" s="455"/>
      <c r="C321" s="454">
        <v>23</v>
      </c>
      <c r="D321" s="454" t="s">
        <v>2283</v>
      </c>
      <c r="E321" s="454" t="s">
        <v>2248</v>
      </c>
      <c r="F321" s="454" t="s">
        <v>2252</v>
      </c>
      <c r="G321" s="453" t="b">
        <f>'4 Workforce Planning'!$C$34</f>
        <v>0</v>
      </c>
    </row>
    <row r="322" spans="1:7" x14ac:dyDescent="0.45">
      <c r="A322" s="426" t="s">
        <v>2282</v>
      </c>
      <c r="B322" s="426"/>
      <c r="C322" s="425">
        <v>23</v>
      </c>
      <c r="D322" s="425" t="s">
        <v>2281</v>
      </c>
      <c r="E322" s="425" t="s">
        <v>2248</v>
      </c>
      <c r="F322" s="425" t="s">
        <v>2252</v>
      </c>
      <c r="G322" s="427" t="b">
        <f>'4 Workforce Planning'!$C$36</f>
        <v>0</v>
      </c>
    </row>
    <row r="323" spans="1:7" x14ac:dyDescent="0.45">
      <c r="A323" s="455" t="s">
        <v>2280</v>
      </c>
      <c r="B323" s="455"/>
      <c r="C323" s="454">
        <v>23</v>
      </c>
      <c r="D323" s="454" t="s">
        <v>2279</v>
      </c>
      <c r="E323" s="454" t="s">
        <v>2248</v>
      </c>
      <c r="F323" s="454" t="s">
        <v>2252</v>
      </c>
      <c r="G323" s="453" t="b">
        <f>'4 Workforce Planning'!$C$38</f>
        <v>0</v>
      </c>
    </row>
    <row r="324" spans="1:7" x14ac:dyDescent="0.45">
      <c r="A324" s="426" t="s">
        <v>2278</v>
      </c>
      <c r="B324" s="426"/>
      <c r="C324" s="425">
        <v>23</v>
      </c>
      <c r="D324" s="425" t="s">
        <v>2277</v>
      </c>
      <c r="E324" s="425" t="s">
        <v>2248</v>
      </c>
      <c r="F324" s="425" t="s">
        <v>2252</v>
      </c>
      <c r="G324" s="427" t="b">
        <f>'4 Workforce Planning'!$C$40</f>
        <v>0</v>
      </c>
    </row>
    <row r="325" spans="1:7" x14ac:dyDescent="0.45">
      <c r="A325" s="455" t="s">
        <v>2276</v>
      </c>
      <c r="B325" s="455"/>
      <c r="C325" s="454">
        <v>23</v>
      </c>
      <c r="D325" s="454" t="s">
        <v>2275</v>
      </c>
      <c r="E325" s="454" t="s">
        <v>2248</v>
      </c>
      <c r="F325" s="454" t="s">
        <v>490</v>
      </c>
      <c r="G325" s="453" t="str">
        <f>IF(ISBLANK('4 Workforce Planning'!$G$40),"",'4 Workforce Planning'!$G$40)</f>
        <v/>
      </c>
    </row>
    <row r="326" spans="1:7" ht="14.65" thickBot="1" x14ac:dyDescent="0.5">
      <c r="A326" s="423" t="s">
        <v>2274</v>
      </c>
      <c r="B326" s="423"/>
      <c r="C326" s="422">
        <v>23</v>
      </c>
      <c r="D326" s="422" t="s">
        <v>2273</v>
      </c>
      <c r="E326" s="422" t="s">
        <v>2248</v>
      </c>
      <c r="F326" s="422" t="s">
        <v>2252</v>
      </c>
      <c r="G326" s="456" t="b">
        <f>'4 Workforce Planning'!$C$42</f>
        <v>0</v>
      </c>
    </row>
    <row r="327" spans="1:7" x14ac:dyDescent="0.45">
      <c r="A327" s="455" t="s">
        <v>2272</v>
      </c>
      <c r="B327" s="455"/>
      <c r="C327" s="454">
        <v>24</v>
      </c>
      <c r="D327" s="454" t="s">
        <v>2271</v>
      </c>
      <c r="E327" s="454" t="s">
        <v>2248</v>
      </c>
      <c r="F327" s="454" t="s">
        <v>2252</v>
      </c>
      <c r="G327" s="453" t="b">
        <f>'4 Workforce Planning'!$C$48</f>
        <v>0</v>
      </c>
    </row>
    <row r="328" spans="1:7" x14ac:dyDescent="0.45">
      <c r="A328" s="426" t="s">
        <v>2270</v>
      </c>
      <c r="B328" s="426"/>
      <c r="C328" s="425">
        <v>24</v>
      </c>
      <c r="D328" s="425" t="s">
        <v>2269</v>
      </c>
      <c r="E328" s="425" t="s">
        <v>2248</v>
      </c>
      <c r="F328" s="425" t="s">
        <v>2252</v>
      </c>
      <c r="G328" s="427" t="b">
        <f>'4 Workforce Planning'!$C$50</f>
        <v>0</v>
      </c>
    </row>
    <row r="329" spans="1:7" x14ac:dyDescent="0.45">
      <c r="A329" s="455" t="s">
        <v>2268</v>
      </c>
      <c r="B329" s="455"/>
      <c r="C329" s="454">
        <v>24</v>
      </c>
      <c r="D329" s="454" t="s">
        <v>2267</v>
      </c>
      <c r="E329" s="454" t="s">
        <v>2248</v>
      </c>
      <c r="F329" s="454" t="s">
        <v>2252</v>
      </c>
      <c r="G329" s="453" t="b">
        <f>'4 Workforce Planning'!$C$52</f>
        <v>0</v>
      </c>
    </row>
    <row r="330" spans="1:7" x14ac:dyDescent="0.45">
      <c r="A330" s="426" t="s">
        <v>2266</v>
      </c>
      <c r="B330" s="426"/>
      <c r="C330" s="425">
        <v>24</v>
      </c>
      <c r="D330" s="425" t="s">
        <v>2265</v>
      </c>
      <c r="E330" s="425" t="s">
        <v>2248</v>
      </c>
      <c r="F330" s="425" t="s">
        <v>2252</v>
      </c>
      <c r="G330" s="427" t="b">
        <f>'4 Workforce Planning'!$C$54</f>
        <v>0</v>
      </c>
    </row>
    <row r="331" spans="1:7" x14ac:dyDescent="0.45">
      <c r="A331" s="455" t="s">
        <v>2264</v>
      </c>
      <c r="B331" s="455"/>
      <c r="C331" s="454">
        <v>24</v>
      </c>
      <c r="D331" s="454" t="s">
        <v>2263</v>
      </c>
      <c r="E331" s="454" t="s">
        <v>2248</v>
      </c>
      <c r="F331" s="454" t="s">
        <v>2252</v>
      </c>
      <c r="G331" s="453" t="b">
        <f>'4 Workforce Planning'!$C$56</f>
        <v>0</v>
      </c>
    </row>
    <row r="332" spans="1:7" x14ac:dyDescent="0.45">
      <c r="A332" s="426" t="s">
        <v>2262</v>
      </c>
      <c r="B332" s="426"/>
      <c r="C332" s="425">
        <v>24</v>
      </c>
      <c r="D332" s="425" t="s">
        <v>2261</v>
      </c>
      <c r="E332" s="425" t="s">
        <v>2248</v>
      </c>
      <c r="F332" s="425" t="s">
        <v>2252</v>
      </c>
      <c r="G332" s="427" t="b">
        <f>'4 Workforce Planning'!$C$58</f>
        <v>0</v>
      </c>
    </row>
    <row r="333" spans="1:7" x14ac:dyDescent="0.45">
      <c r="A333" s="455" t="s">
        <v>2260</v>
      </c>
      <c r="B333" s="455"/>
      <c r="C333" s="454">
        <v>24</v>
      </c>
      <c r="D333" s="454" t="s">
        <v>2259</v>
      </c>
      <c r="E333" s="454" t="s">
        <v>2248</v>
      </c>
      <c r="F333" s="454" t="s">
        <v>2252</v>
      </c>
      <c r="G333" s="453" t="b">
        <f>'4 Workforce Planning'!$C$60</f>
        <v>0</v>
      </c>
    </row>
    <row r="334" spans="1:7" x14ac:dyDescent="0.45">
      <c r="A334" s="426" t="s">
        <v>2258</v>
      </c>
      <c r="B334" s="426"/>
      <c r="C334" s="425">
        <v>24</v>
      </c>
      <c r="D334" s="425" t="s">
        <v>2257</v>
      </c>
      <c r="E334" s="425" t="s">
        <v>2248</v>
      </c>
      <c r="F334" s="425" t="s">
        <v>2252</v>
      </c>
      <c r="G334" s="427" t="b">
        <f>'4 Workforce Planning'!$C$62</f>
        <v>0</v>
      </c>
    </row>
    <row r="335" spans="1:7" x14ac:dyDescent="0.45">
      <c r="A335" s="455" t="s">
        <v>2256</v>
      </c>
      <c r="B335" s="455"/>
      <c r="C335" s="454">
        <v>24</v>
      </c>
      <c r="D335" s="454" t="s">
        <v>2255</v>
      </c>
      <c r="E335" s="454" t="s">
        <v>2248</v>
      </c>
      <c r="F335" s="454" t="s">
        <v>490</v>
      </c>
      <c r="G335" s="453" t="str">
        <f>IF(ISBLANK('4 Workforce Planning'!$G$62),"",'4 Workforce Planning'!$G$62)</f>
        <v/>
      </c>
    </row>
    <row r="336" spans="1:7" ht="14.65" thickBot="1" x14ac:dyDescent="0.5">
      <c r="A336" s="426" t="s">
        <v>2254</v>
      </c>
      <c r="B336" s="426"/>
      <c r="C336" s="425">
        <v>24</v>
      </c>
      <c r="D336" s="425" t="s">
        <v>2253</v>
      </c>
      <c r="E336" s="425" t="s">
        <v>2248</v>
      </c>
      <c r="F336" s="425" t="s">
        <v>2252</v>
      </c>
      <c r="G336" s="427" t="b">
        <f>'4 Workforce Planning'!$C$64</f>
        <v>0</v>
      </c>
    </row>
    <row r="337" spans="1:7" ht="14.65" thickBot="1" x14ac:dyDescent="0.5">
      <c r="A337" s="452" t="s">
        <v>2251</v>
      </c>
      <c r="B337" s="452"/>
      <c r="C337" s="451">
        <v>25</v>
      </c>
      <c r="D337" s="451">
        <v>25</v>
      </c>
      <c r="E337" s="451" t="s">
        <v>2248</v>
      </c>
      <c r="F337" s="451" t="s">
        <v>490</v>
      </c>
      <c r="G337" s="450" t="str">
        <f>IF(ISBLANK('4 Workforce Planning'!$C$70),"",'4 Workforce Planning'!$C$70)</f>
        <v/>
      </c>
    </row>
    <row r="338" spans="1:7" ht="14.65" thickBot="1" x14ac:dyDescent="0.5">
      <c r="A338" s="417" t="s">
        <v>2250</v>
      </c>
      <c r="B338" s="417"/>
      <c r="C338" s="416">
        <v>26</v>
      </c>
      <c r="D338" s="416">
        <v>26</v>
      </c>
      <c r="E338" s="416" t="s">
        <v>2248</v>
      </c>
      <c r="F338" s="416" t="s">
        <v>490</v>
      </c>
      <c r="G338" s="449" t="str">
        <f>IF(ISBLANK('4 Workforce Planning'!$C$81),"",'4 Workforce Planning'!$C$81)</f>
        <v/>
      </c>
    </row>
    <row r="339" spans="1:7" ht="14.65" thickBot="1" x14ac:dyDescent="0.5">
      <c r="A339" s="448" t="s">
        <v>2249</v>
      </c>
      <c r="B339" s="448"/>
      <c r="C339" s="447">
        <v>27</v>
      </c>
      <c r="D339" s="447">
        <v>27</v>
      </c>
      <c r="E339" s="447" t="s">
        <v>2248</v>
      </c>
      <c r="F339" s="447" t="s">
        <v>490</v>
      </c>
      <c r="G339" s="446" t="str">
        <f>IF(ISBLANK('4 Workforce Planning'!$C$90),"",'4 Workforce Planning'!$C$90)</f>
        <v/>
      </c>
    </row>
    <row r="340" spans="1:7" x14ac:dyDescent="0.45">
      <c r="A340" s="426" t="s">
        <v>2247</v>
      </c>
      <c r="B340" s="426" t="s">
        <v>513</v>
      </c>
      <c r="C340" s="425">
        <v>28</v>
      </c>
      <c r="D340" s="425" t="s">
        <v>2246</v>
      </c>
      <c r="E340" s="425" t="s">
        <v>482</v>
      </c>
      <c r="F340" s="425" t="s">
        <v>499</v>
      </c>
      <c r="G340" s="427">
        <f>'5 ROMP Utilisation'!$E$9</f>
        <v>0</v>
      </c>
    </row>
    <row r="341" spans="1:7" x14ac:dyDescent="0.45">
      <c r="A341" s="426" t="s">
        <v>2245</v>
      </c>
      <c r="B341" s="426"/>
      <c r="C341" s="425">
        <v>28</v>
      </c>
      <c r="D341" s="425" t="s">
        <v>2244</v>
      </c>
      <c r="E341" s="425" t="s">
        <v>482</v>
      </c>
      <c r="F341" s="425" t="s">
        <v>1225</v>
      </c>
      <c r="G341" s="436" t="str">
        <f>IF('5 ROMP Utilisation'!$E$9=0,"",'5 ROMP Utilisation'!$H$9)</f>
        <v/>
      </c>
    </row>
    <row r="342" spans="1:7" x14ac:dyDescent="0.45">
      <c r="A342" s="426" t="s">
        <v>2243</v>
      </c>
      <c r="B342" s="426"/>
      <c r="C342" s="425">
        <v>28</v>
      </c>
      <c r="D342" s="425" t="s">
        <v>2242</v>
      </c>
      <c r="E342" s="425" t="s">
        <v>482</v>
      </c>
      <c r="F342" s="425" t="s">
        <v>499</v>
      </c>
      <c r="G342" s="427" t="str">
        <f>IF('5 ROMP Utilisation'!$E$9=0,"",'5 ROMP Utilisation'!$I$9)</f>
        <v/>
      </c>
    </row>
    <row r="343" spans="1:7" x14ac:dyDescent="0.45">
      <c r="A343" s="426" t="s">
        <v>2241</v>
      </c>
      <c r="B343" s="426"/>
      <c r="C343" s="425">
        <v>28</v>
      </c>
      <c r="D343" s="425" t="s">
        <v>2240</v>
      </c>
      <c r="E343" s="425" t="s">
        <v>482</v>
      </c>
      <c r="F343" s="425" t="s">
        <v>1225</v>
      </c>
      <c r="G343" s="436" t="str">
        <f>IF('5 ROMP Utilisation'!$E$9=0,"",'5 ROMP Utilisation'!$J$9)</f>
        <v/>
      </c>
    </row>
    <row r="344" spans="1:7" x14ac:dyDescent="0.45">
      <c r="A344" s="426" t="s">
        <v>2239</v>
      </c>
      <c r="B344" s="426"/>
      <c r="C344" s="425">
        <v>28</v>
      </c>
      <c r="D344" s="425" t="s">
        <v>2238</v>
      </c>
      <c r="E344" s="425" t="s">
        <v>482</v>
      </c>
      <c r="F344" s="425" t="s">
        <v>499</v>
      </c>
      <c r="G344" s="427" t="str">
        <f>IF('5 ROMP Utilisation'!$E$9=0,"",'5 ROMP Utilisation'!$K$9)</f>
        <v/>
      </c>
    </row>
    <row r="345" spans="1:7" x14ac:dyDescent="0.45">
      <c r="A345" s="426" t="s">
        <v>2237</v>
      </c>
      <c r="B345" s="426"/>
      <c r="C345" s="425">
        <v>28</v>
      </c>
      <c r="D345" s="425" t="s">
        <v>2236</v>
      </c>
      <c r="E345" s="425" t="s">
        <v>482</v>
      </c>
      <c r="F345" s="425" t="s">
        <v>2982</v>
      </c>
      <c r="G345" s="436" t="str">
        <f>IF('5 ROMP Utilisation'!$E$9=0,"",'5 ROMP Utilisation'!$X$9)</f>
        <v/>
      </c>
    </row>
    <row r="346" spans="1:7" x14ac:dyDescent="0.45">
      <c r="A346" s="426" t="s">
        <v>2235</v>
      </c>
      <c r="B346" s="426"/>
      <c r="C346" s="425">
        <v>28</v>
      </c>
      <c r="D346" s="425" t="s">
        <v>2234</v>
      </c>
      <c r="E346" s="425" t="s">
        <v>482</v>
      </c>
      <c r="F346" s="425" t="s">
        <v>1225</v>
      </c>
      <c r="G346" s="436" t="str">
        <f>IF('5 ROMP Utilisation'!$E$9=0,"",'5 ROMP Utilisation'!$L$9)</f>
        <v/>
      </c>
    </row>
    <row r="347" spans="1:7" x14ac:dyDescent="0.45">
      <c r="A347" s="426" t="s">
        <v>2233</v>
      </c>
      <c r="B347" s="426"/>
      <c r="C347" s="425">
        <v>28</v>
      </c>
      <c r="D347" s="425" t="s">
        <v>2232</v>
      </c>
      <c r="E347" s="425" t="s">
        <v>482</v>
      </c>
      <c r="F347" s="425" t="s">
        <v>499</v>
      </c>
      <c r="G347" s="427" t="str">
        <f>IF('5 ROMP Utilisation'!$E$9=0,"",'5 ROMP Utilisation'!$M$9)</f>
        <v/>
      </c>
    </row>
    <row r="348" spans="1:7" x14ac:dyDescent="0.45">
      <c r="A348" s="426" t="s">
        <v>2231</v>
      </c>
      <c r="B348" s="426"/>
      <c r="C348" s="425">
        <v>28</v>
      </c>
      <c r="D348" s="425" t="s">
        <v>2230</v>
      </c>
      <c r="E348" s="425" t="s">
        <v>482</v>
      </c>
      <c r="F348" s="425" t="s">
        <v>1225</v>
      </c>
      <c r="G348" s="436" t="str">
        <f>IF('5 ROMP Utilisation'!$E$9=0,"",'5 ROMP Utilisation'!$N$9)</f>
        <v/>
      </c>
    </row>
    <row r="349" spans="1:7" x14ac:dyDescent="0.45">
      <c r="A349" s="426" t="s">
        <v>2229</v>
      </c>
      <c r="B349" s="426"/>
      <c r="C349" s="425">
        <v>28</v>
      </c>
      <c r="D349" s="425" t="s">
        <v>2228</v>
      </c>
      <c r="E349" s="425" t="s">
        <v>482</v>
      </c>
      <c r="F349" s="425" t="s">
        <v>499</v>
      </c>
      <c r="G349" s="427" t="str">
        <f>IF('5 ROMP Utilisation'!$E$9=0,"",'5 ROMP Utilisation'!$O$9)</f>
        <v/>
      </c>
    </row>
    <row r="350" spans="1:7" x14ac:dyDescent="0.45">
      <c r="A350" s="426" t="s">
        <v>2227</v>
      </c>
      <c r="B350" s="426"/>
      <c r="C350" s="425">
        <v>28</v>
      </c>
      <c r="D350" s="425" t="s">
        <v>2226</v>
      </c>
      <c r="E350" s="425" t="s">
        <v>482</v>
      </c>
      <c r="F350" s="425" t="s">
        <v>2982</v>
      </c>
      <c r="G350" s="427" t="str">
        <f>IF('5 ROMP Utilisation'!$E$9=0,"",'5 ROMP Utilisation'!$Y$9)</f>
        <v/>
      </c>
    </row>
    <row r="351" spans="1:7" x14ac:dyDescent="0.45">
      <c r="A351" s="426" t="s">
        <v>2225</v>
      </c>
      <c r="B351" s="426"/>
      <c r="C351" s="425">
        <v>28</v>
      </c>
      <c r="D351" s="425" t="s">
        <v>2224</v>
      </c>
      <c r="E351" s="425" t="s">
        <v>482</v>
      </c>
      <c r="F351" s="425" t="s">
        <v>1225</v>
      </c>
      <c r="G351" s="436" t="str">
        <f>IF('5 ROMP Utilisation'!$E$9=0,"",'5 ROMP Utilisation'!$P$9)</f>
        <v/>
      </c>
    </row>
    <row r="352" spans="1:7" x14ac:dyDescent="0.45">
      <c r="A352" s="426" t="s">
        <v>2223</v>
      </c>
      <c r="B352" s="426"/>
      <c r="C352" s="425">
        <v>28</v>
      </c>
      <c r="D352" s="425" t="s">
        <v>2222</v>
      </c>
      <c r="E352" s="425" t="s">
        <v>482</v>
      </c>
      <c r="F352" s="425" t="s">
        <v>499</v>
      </c>
      <c r="G352" s="427" t="str">
        <f>IF('5 ROMP Utilisation'!$E$9=0,"",'5 ROMP Utilisation'!$Q$9)</f>
        <v/>
      </c>
    </row>
    <row r="353" spans="1:7" x14ac:dyDescent="0.45">
      <c r="A353" s="426" t="s">
        <v>2221</v>
      </c>
      <c r="B353" s="426"/>
      <c r="C353" s="425">
        <v>28</v>
      </c>
      <c r="D353" s="425" t="s">
        <v>2220</v>
      </c>
      <c r="E353" s="425" t="s">
        <v>482</v>
      </c>
      <c r="F353" s="425" t="s">
        <v>1225</v>
      </c>
      <c r="G353" s="436" t="str">
        <f>IF('5 ROMP Utilisation'!$E$9=0,"",'5 ROMP Utilisation'!$R$9)</f>
        <v/>
      </c>
    </row>
    <row r="354" spans="1:7" x14ac:dyDescent="0.45">
      <c r="A354" s="426" t="s">
        <v>2219</v>
      </c>
      <c r="B354" s="426"/>
      <c r="C354" s="425">
        <v>28</v>
      </c>
      <c r="D354" s="425" t="s">
        <v>2218</v>
      </c>
      <c r="E354" s="425" t="s">
        <v>482</v>
      </c>
      <c r="F354" s="425" t="s">
        <v>499</v>
      </c>
      <c r="G354" s="427" t="str">
        <f>IF('5 ROMP Utilisation'!$E$9=0,"",'5 ROMP Utilisation'!$S$9)</f>
        <v/>
      </c>
    </row>
    <row r="355" spans="1:7" x14ac:dyDescent="0.45">
      <c r="A355" s="426" t="s">
        <v>2217</v>
      </c>
      <c r="B355" s="426" t="s">
        <v>1221</v>
      </c>
      <c r="C355" s="425">
        <v>28</v>
      </c>
      <c r="D355" s="425" t="s">
        <v>2216</v>
      </c>
      <c r="E355" s="425" t="s">
        <v>482</v>
      </c>
      <c r="F355" s="425" t="s">
        <v>383</v>
      </c>
      <c r="G355" s="435" t="str">
        <f>IF('5 ROMP Utilisation'!$E$9=0,"",'5 ROMP Utilisation'!$T$9)</f>
        <v/>
      </c>
    </row>
    <row r="356" spans="1:7" x14ac:dyDescent="0.45">
      <c r="A356" s="426" t="s">
        <v>2215</v>
      </c>
      <c r="B356" s="426" t="s">
        <v>494</v>
      </c>
      <c r="C356" s="425">
        <v>28</v>
      </c>
      <c r="D356" s="425" t="s">
        <v>2214</v>
      </c>
      <c r="E356" s="425" t="s">
        <v>482</v>
      </c>
      <c r="F356" s="425" t="s">
        <v>383</v>
      </c>
      <c r="G356" s="424" t="str">
        <f>IF('5 ROMP Utilisation'!$E$9=0,"",'5 ROMP Utilisation'!$V$9)</f>
        <v/>
      </c>
    </row>
    <row r="357" spans="1:7" ht="14.65" thickBot="1" x14ac:dyDescent="0.5">
      <c r="A357" s="423" t="s">
        <v>2213</v>
      </c>
      <c r="B357" s="423"/>
      <c r="C357" s="422">
        <v>28</v>
      </c>
      <c r="D357" s="422" t="s">
        <v>2212</v>
      </c>
      <c r="E357" s="422" t="s">
        <v>482</v>
      </c>
      <c r="F357" s="422" t="s">
        <v>490</v>
      </c>
      <c r="G357" s="421" t="str">
        <f>IF('5 ROMP Utilisation'!$E$9=0,"",'5 ROMP Utilisation'!$AA$9)</f>
        <v/>
      </c>
    </row>
    <row r="358" spans="1:7" x14ac:dyDescent="0.45">
      <c r="A358" s="442" t="s">
        <v>2211</v>
      </c>
      <c r="B358" s="442" t="s">
        <v>513</v>
      </c>
      <c r="C358" s="441">
        <v>28</v>
      </c>
      <c r="D358" s="441" t="s">
        <v>2210</v>
      </c>
      <c r="E358" s="441" t="s">
        <v>482</v>
      </c>
      <c r="F358" s="441" t="s">
        <v>499</v>
      </c>
      <c r="G358" s="444">
        <f>'5 ROMP Utilisation'!$E$10</f>
        <v>0</v>
      </c>
    </row>
    <row r="359" spans="1:7" x14ac:dyDescent="0.45">
      <c r="A359" s="442" t="s">
        <v>2209</v>
      </c>
      <c r="B359" s="442"/>
      <c r="C359" s="441">
        <v>28</v>
      </c>
      <c r="D359" s="441" t="s">
        <v>2208</v>
      </c>
      <c r="E359" s="441" t="s">
        <v>482</v>
      </c>
      <c r="F359" s="441" t="s">
        <v>1225</v>
      </c>
      <c r="G359" s="445" t="str">
        <f>IF('5 ROMP Utilisation'!$E$10=0,"",'5 ROMP Utilisation'!$H$10)</f>
        <v/>
      </c>
    </row>
    <row r="360" spans="1:7" x14ac:dyDescent="0.45">
      <c r="A360" s="442" t="s">
        <v>2207</v>
      </c>
      <c r="B360" s="442"/>
      <c r="C360" s="441">
        <v>28</v>
      </c>
      <c r="D360" s="441" t="s">
        <v>2206</v>
      </c>
      <c r="E360" s="441" t="s">
        <v>482</v>
      </c>
      <c r="F360" s="441" t="s">
        <v>499</v>
      </c>
      <c r="G360" s="444" t="str">
        <f>IF('5 ROMP Utilisation'!$E$10=0,"",'5 ROMP Utilisation'!$I$10)</f>
        <v/>
      </c>
    </row>
    <row r="361" spans="1:7" x14ac:dyDescent="0.45">
      <c r="A361" s="442" t="s">
        <v>2205</v>
      </c>
      <c r="B361" s="442"/>
      <c r="C361" s="441">
        <v>28</v>
      </c>
      <c r="D361" s="441" t="s">
        <v>2204</v>
      </c>
      <c r="E361" s="441" t="s">
        <v>482</v>
      </c>
      <c r="F361" s="441" t="s">
        <v>1225</v>
      </c>
      <c r="G361" s="445" t="str">
        <f>IF('5 ROMP Utilisation'!$E$10=0,"",'5 ROMP Utilisation'!$J$10)</f>
        <v/>
      </c>
    </row>
    <row r="362" spans="1:7" x14ac:dyDescent="0.45">
      <c r="A362" s="442" t="s">
        <v>2203</v>
      </c>
      <c r="B362" s="442"/>
      <c r="C362" s="441">
        <v>28</v>
      </c>
      <c r="D362" s="441" t="s">
        <v>2202</v>
      </c>
      <c r="E362" s="441" t="s">
        <v>482</v>
      </c>
      <c r="F362" s="441" t="s">
        <v>499</v>
      </c>
      <c r="G362" s="444" t="str">
        <f>IF('5 ROMP Utilisation'!$E$10=0,"",'5 ROMP Utilisation'!$K$10)</f>
        <v/>
      </c>
    </row>
    <row r="363" spans="1:7" x14ac:dyDescent="0.45">
      <c r="A363" s="442" t="s">
        <v>2201</v>
      </c>
      <c r="B363" s="442"/>
      <c r="C363" s="441">
        <v>28</v>
      </c>
      <c r="D363" s="441" t="s">
        <v>2200</v>
      </c>
      <c r="E363" s="441" t="s">
        <v>482</v>
      </c>
      <c r="F363" s="441" t="s">
        <v>2982</v>
      </c>
      <c r="G363" s="445" t="str">
        <f>IF('5 ROMP Utilisation'!$E$10=0,"",'5 ROMP Utilisation'!$X$10)</f>
        <v/>
      </c>
    </row>
    <row r="364" spans="1:7" x14ac:dyDescent="0.45">
      <c r="A364" s="442" t="s">
        <v>2199</v>
      </c>
      <c r="B364" s="442"/>
      <c r="C364" s="441">
        <v>28</v>
      </c>
      <c r="D364" s="441" t="s">
        <v>2198</v>
      </c>
      <c r="E364" s="441" t="s">
        <v>482</v>
      </c>
      <c r="F364" s="441" t="s">
        <v>1225</v>
      </c>
      <c r="G364" s="445" t="str">
        <f>IF('5 ROMP Utilisation'!$E$10=0,"",'5 ROMP Utilisation'!$L$10)</f>
        <v/>
      </c>
    </row>
    <row r="365" spans="1:7" x14ac:dyDescent="0.45">
      <c r="A365" s="442" t="s">
        <v>2197</v>
      </c>
      <c r="B365" s="442"/>
      <c r="C365" s="441">
        <v>28</v>
      </c>
      <c r="D365" s="441" t="s">
        <v>2196</v>
      </c>
      <c r="E365" s="441" t="s">
        <v>482</v>
      </c>
      <c r="F365" s="441" t="s">
        <v>499</v>
      </c>
      <c r="G365" s="444" t="str">
        <f>IF('5 ROMP Utilisation'!$E$10=0,"",'5 ROMP Utilisation'!$M$10)</f>
        <v/>
      </c>
    </row>
    <row r="366" spans="1:7" x14ac:dyDescent="0.45">
      <c r="A366" s="442" t="s">
        <v>2195</v>
      </c>
      <c r="B366" s="442"/>
      <c r="C366" s="441">
        <v>28</v>
      </c>
      <c r="D366" s="441" t="s">
        <v>2194</v>
      </c>
      <c r="E366" s="441" t="s">
        <v>482</v>
      </c>
      <c r="F366" s="441" t="s">
        <v>1225</v>
      </c>
      <c r="G366" s="445" t="str">
        <f>IF('5 ROMP Utilisation'!$E$10=0,"",'5 ROMP Utilisation'!$N$10)</f>
        <v/>
      </c>
    </row>
    <row r="367" spans="1:7" x14ac:dyDescent="0.45">
      <c r="A367" s="442" t="s">
        <v>2193</v>
      </c>
      <c r="B367" s="442"/>
      <c r="C367" s="441">
        <v>28</v>
      </c>
      <c r="D367" s="441" t="s">
        <v>2192</v>
      </c>
      <c r="E367" s="441" t="s">
        <v>482</v>
      </c>
      <c r="F367" s="441" t="s">
        <v>499</v>
      </c>
      <c r="G367" s="444" t="str">
        <f>IF('5 ROMP Utilisation'!$E$10=0,"",'5 ROMP Utilisation'!$O$10)</f>
        <v/>
      </c>
    </row>
    <row r="368" spans="1:7" x14ac:dyDescent="0.45">
      <c r="A368" s="442" t="s">
        <v>2191</v>
      </c>
      <c r="B368" s="442"/>
      <c r="C368" s="441">
        <v>28</v>
      </c>
      <c r="D368" s="441" t="s">
        <v>2190</v>
      </c>
      <c r="E368" s="441" t="s">
        <v>482</v>
      </c>
      <c r="F368" s="441" t="s">
        <v>2982</v>
      </c>
      <c r="G368" s="444" t="str">
        <f>IF('5 ROMP Utilisation'!$E$10=0,"",'5 ROMP Utilisation'!$Y$10)</f>
        <v/>
      </c>
    </row>
    <row r="369" spans="1:7" x14ac:dyDescent="0.45">
      <c r="A369" s="442" t="s">
        <v>2189</v>
      </c>
      <c r="B369" s="442"/>
      <c r="C369" s="441">
        <v>28</v>
      </c>
      <c r="D369" s="441" t="s">
        <v>2188</v>
      </c>
      <c r="E369" s="441" t="s">
        <v>482</v>
      </c>
      <c r="F369" s="441" t="s">
        <v>1225</v>
      </c>
      <c r="G369" s="445" t="str">
        <f>IF('5 ROMP Utilisation'!$E$10=0,"",'5 ROMP Utilisation'!$P$10)</f>
        <v/>
      </c>
    </row>
    <row r="370" spans="1:7" x14ac:dyDescent="0.45">
      <c r="A370" s="442" t="s">
        <v>2187</v>
      </c>
      <c r="B370" s="442"/>
      <c r="C370" s="441">
        <v>28</v>
      </c>
      <c r="D370" s="441" t="s">
        <v>2186</v>
      </c>
      <c r="E370" s="441" t="s">
        <v>482</v>
      </c>
      <c r="F370" s="441" t="s">
        <v>499</v>
      </c>
      <c r="G370" s="444" t="str">
        <f>IF('5 ROMP Utilisation'!$E$10=0,"",'5 ROMP Utilisation'!$Q$10)</f>
        <v/>
      </c>
    </row>
    <row r="371" spans="1:7" x14ac:dyDescent="0.45">
      <c r="A371" s="442" t="s">
        <v>2185</v>
      </c>
      <c r="B371" s="442"/>
      <c r="C371" s="441">
        <v>28</v>
      </c>
      <c r="D371" s="441" t="s">
        <v>2184</v>
      </c>
      <c r="E371" s="441" t="s">
        <v>482</v>
      </c>
      <c r="F371" s="441" t="s">
        <v>1225</v>
      </c>
      <c r="G371" s="445" t="str">
        <f>IF('5 ROMP Utilisation'!$E$10=0,"",'5 ROMP Utilisation'!$R$10)</f>
        <v/>
      </c>
    </row>
    <row r="372" spans="1:7" x14ac:dyDescent="0.45">
      <c r="A372" s="442" t="s">
        <v>2183</v>
      </c>
      <c r="B372" s="442"/>
      <c r="C372" s="441">
        <v>28</v>
      </c>
      <c r="D372" s="441" t="s">
        <v>2182</v>
      </c>
      <c r="E372" s="441" t="s">
        <v>482</v>
      </c>
      <c r="F372" s="441" t="s">
        <v>499</v>
      </c>
      <c r="G372" s="444" t="str">
        <f>IF('5 ROMP Utilisation'!$E$10=0,"",'5 ROMP Utilisation'!$S$10)</f>
        <v/>
      </c>
    </row>
    <row r="373" spans="1:7" x14ac:dyDescent="0.45">
      <c r="A373" s="442" t="s">
        <v>2181</v>
      </c>
      <c r="B373" s="442" t="s">
        <v>1221</v>
      </c>
      <c r="C373" s="441">
        <v>28</v>
      </c>
      <c r="D373" s="441" t="s">
        <v>2180</v>
      </c>
      <c r="E373" s="441" t="s">
        <v>482</v>
      </c>
      <c r="F373" s="441" t="s">
        <v>383</v>
      </c>
      <c r="G373" s="443" t="str">
        <f>IF('5 ROMP Utilisation'!$E$10=0,"",'5 ROMP Utilisation'!$T$10)</f>
        <v/>
      </c>
    </row>
    <row r="374" spans="1:7" x14ac:dyDescent="0.45">
      <c r="A374" s="442" t="s">
        <v>2179</v>
      </c>
      <c r="B374" s="442" t="s">
        <v>494</v>
      </c>
      <c r="C374" s="441">
        <v>28</v>
      </c>
      <c r="D374" s="441" t="s">
        <v>2178</v>
      </c>
      <c r="E374" s="441" t="s">
        <v>482</v>
      </c>
      <c r="F374" s="441" t="s">
        <v>383</v>
      </c>
      <c r="G374" s="440" t="str">
        <f>IF('5 ROMP Utilisation'!$E$10=0,"",'5 ROMP Utilisation'!$V$10)</f>
        <v/>
      </c>
    </row>
    <row r="375" spans="1:7" ht="14.65" thickBot="1" x14ac:dyDescent="0.5">
      <c r="A375" s="439" t="s">
        <v>2177</v>
      </c>
      <c r="B375" s="439"/>
      <c r="C375" s="438">
        <v>28</v>
      </c>
      <c r="D375" s="438" t="s">
        <v>2176</v>
      </c>
      <c r="E375" s="438" t="s">
        <v>482</v>
      </c>
      <c r="F375" s="438" t="s">
        <v>490</v>
      </c>
      <c r="G375" s="437" t="str">
        <f>IF('5 ROMP Utilisation'!$E$10=0,"",'5 ROMP Utilisation'!$AA$10)</f>
        <v/>
      </c>
    </row>
    <row r="376" spans="1:7" x14ac:dyDescent="0.45">
      <c r="A376" s="426" t="s">
        <v>2175</v>
      </c>
      <c r="B376" s="426" t="s">
        <v>513</v>
      </c>
      <c r="C376" s="425">
        <v>28</v>
      </c>
      <c r="D376" s="425" t="s">
        <v>2174</v>
      </c>
      <c r="E376" s="425" t="s">
        <v>482</v>
      </c>
      <c r="F376" s="425" t="s">
        <v>499</v>
      </c>
      <c r="G376" s="427">
        <f>'5 ROMP Utilisation'!$E$11</f>
        <v>0</v>
      </c>
    </row>
    <row r="377" spans="1:7" x14ac:dyDescent="0.45">
      <c r="A377" s="426" t="s">
        <v>2173</v>
      </c>
      <c r="B377" s="426"/>
      <c r="C377" s="425">
        <v>28</v>
      </c>
      <c r="D377" s="425" t="s">
        <v>2172</v>
      </c>
      <c r="E377" s="425" t="s">
        <v>482</v>
      </c>
      <c r="F377" s="425" t="s">
        <v>1225</v>
      </c>
      <c r="G377" s="436" t="str">
        <f>IF('5 ROMP Utilisation'!$E$11=0,"",'5 ROMP Utilisation'!$H$11)</f>
        <v/>
      </c>
    </row>
    <row r="378" spans="1:7" x14ac:dyDescent="0.45">
      <c r="A378" s="426" t="s">
        <v>2171</v>
      </c>
      <c r="B378" s="426"/>
      <c r="C378" s="425">
        <v>28</v>
      </c>
      <c r="D378" s="425" t="s">
        <v>2170</v>
      </c>
      <c r="E378" s="425" t="s">
        <v>482</v>
      </c>
      <c r="F378" s="425" t="s">
        <v>499</v>
      </c>
      <c r="G378" s="427" t="str">
        <f>IF('5 ROMP Utilisation'!$E$11=0,"",'5 ROMP Utilisation'!$I$11)</f>
        <v/>
      </c>
    </row>
    <row r="379" spans="1:7" x14ac:dyDescent="0.45">
      <c r="A379" s="426" t="s">
        <v>2169</v>
      </c>
      <c r="B379" s="426"/>
      <c r="C379" s="425">
        <v>28</v>
      </c>
      <c r="D379" s="425" t="s">
        <v>2168</v>
      </c>
      <c r="E379" s="425" t="s">
        <v>482</v>
      </c>
      <c r="F379" s="425" t="s">
        <v>1225</v>
      </c>
      <c r="G379" s="436" t="str">
        <f>IF('5 ROMP Utilisation'!$E$11=0,"",'5 ROMP Utilisation'!$J$11)</f>
        <v/>
      </c>
    </row>
    <row r="380" spans="1:7" x14ac:dyDescent="0.45">
      <c r="A380" s="426" t="s">
        <v>2167</v>
      </c>
      <c r="B380" s="426"/>
      <c r="C380" s="425">
        <v>28</v>
      </c>
      <c r="D380" s="425" t="s">
        <v>2166</v>
      </c>
      <c r="E380" s="425" t="s">
        <v>482</v>
      </c>
      <c r="F380" s="425" t="s">
        <v>499</v>
      </c>
      <c r="G380" s="427" t="str">
        <f>IF('5 ROMP Utilisation'!$E$11=0,"",'5 ROMP Utilisation'!$K$11)</f>
        <v/>
      </c>
    </row>
    <row r="381" spans="1:7" x14ac:dyDescent="0.45">
      <c r="A381" s="426" t="s">
        <v>2165</v>
      </c>
      <c r="B381" s="426"/>
      <c r="C381" s="425">
        <v>28</v>
      </c>
      <c r="D381" s="425" t="s">
        <v>2164</v>
      </c>
      <c r="E381" s="425" t="s">
        <v>482</v>
      </c>
      <c r="F381" s="425" t="s">
        <v>2982</v>
      </c>
      <c r="G381" s="436" t="str">
        <f>IF('5 ROMP Utilisation'!$E$11=0,"",'5 ROMP Utilisation'!$X$11)</f>
        <v/>
      </c>
    </row>
    <row r="382" spans="1:7" x14ac:dyDescent="0.45">
      <c r="A382" s="426" t="s">
        <v>2163</v>
      </c>
      <c r="B382" s="426"/>
      <c r="C382" s="425">
        <v>28</v>
      </c>
      <c r="D382" s="425" t="s">
        <v>2162</v>
      </c>
      <c r="E382" s="425" t="s">
        <v>482</v>
      </c>
      <c r="F382" s="425" t="s">
        <v>1225</v>
      </c>
      <c r="G382" s="436" t="str">
        <f>IF('5 ROMP Utilisation'!$E$11=0,"",'5 ROMP Utilisation'!$L$11)</f>
        <v/>
      </c>
    </row>
    <row r="383" spans="1:7" x14ac:dyDescent="0.45">
      <c r="A383" s="426" t="s">
        <v>2161</v>
      </c>
      <c r="B383" s="426"/>
      <c r="C383" s="425">
        <v>28</v>
      </c>
      <c r="D383" s="425" t="s">
        <v>2160</v>
      </c>
      <c r="E383" s="425" t="s">
        <v>482</v>
      </c>
      <c r="F383" s="425" t="s">
        <v>499</v>
      </c>
      <c r="G383" s="427" t="str">
        <f>IF('5 ROMP Utilisation'!$E$11=0,"",'5 ROMP Utilisation'!$M$11)</f>
        <v/>
      </c>
    </row>
    <row r="384" spans="1:7" x14ac:dyDescent="0.45">
      <c r="A384" s="426" t="s">
        <v>2159</v>
      </c>
      <c r="B384" s="426"/>
      <c r="C384" s="425">
        <v>28</v>
      </c>
      <c r="D384" s="425" t="s">
        <v>2158</v>
      </c>
      <c r="E384" s="425" t="s">
        <v>482</v>
      </c>
      <c r="F384" s="425" t="s">
        <v>1225</v>
      </c>
      <c r="G384" s="436" t="str">
        <f>IF('5 ROMP Utilisation'!$E$11=0,"",'5 ROMP Utilisation'!$N$11)</f>
        <v/>
      </c>
    </row>
    <row r="385" spans="1:7" x14ac:dyDescent="0.45">
      <c r="A385" s="426" t="s">
        <v>2157</v>
      </c>
      <c r="B385" s="426"/>
      <c r="C385" s="425">
        <v>28</v>
      </c>
      <c r="D385" s="425" t="s">
        <v>2156</v>
      </c>
      <c r="E385" s="425" t="s">
        <v>482</v>
      </c>
      <c r="F385" s="425" t="s">
        <v>499</v>
      </c>
      <c r="G385" s="427" t="str">
        <f>IF('5 ROMP Utilisation'!$E$11=0,"",'5 ROMP Utilisation'!$O$11)</f>
        <v/>
      </c>
    </row>
    <row r="386" spans="1:7" x14ac:dyDescent="0.45">
      <c r="A386" s="426" t="s">
        <v>2155</v>
      </c>
      <c r="B386" s="426"/>
      <c r="C386" s="425">
        <v>28</v>
      </c>
      <c r="D386" s="425" t="s">
        <v>2154</v>
      </c>
      <c r="E386" s="425" t="s">
        <v>482</v>
      </c>
      <c r="F386" s="425" t="s">
        <v>2982</v>
      </c>
      <c r="G386" s="427" t="str">
        <f>IF('5 ROMP Utilisation'!$E$11=0,"",'5 ROMP Utilisation'!$Y$11)</f>
        <v/>
      </c>
    </row>
    <row r="387" spans="1:7" x14ac:dyDescent="0.45">
      <c r="A387" s="426" t="s">
        <v>2153</v>
      </c>
      <c r="B387" s="426"/>
      <c r="C387" s="425">
        <v>28</v>
      </c>
      <c r="D387" s="425" t="s">
        <v>2152</v>
      </c>
      <c r="E387" s="425" t="s">
        <v>482</v>
      </c>
      <c r="F387" s="425" t="s">
        <v>1225</v>
      </c>
      <c r="G387" s="436" t="str">
        <f>IF('5 ROMP Utilisation'!$E$11=0,"",'5 ROMP Utilisation'!$P$11)</f>
        <v/>
      </c>
    </row>
    <row r="388" spans="1:7" x14ac:dyDescent="0.45">
      <c r="A388" s="426" t="s">
        <v>2151</v>
      </c>
      <c r="B388" s="426"/>
      <c r="C388" s="425">
        <v>28</v>
      </c>
      <c r="D388" s="425" t="s">
        <v>2150</v>
      </c>
      <c r="E388" s="425" t="s">
        <v>482</v>
      </c>
      <c r="F388" s="425" t="s">
        <v>499</v>
      </c>
      <c r="G388" s="427" t="str">
        <f>IF('5 ROMP Utilisation'!$E$11=0,"",'5 ROMP Utilisation'!$Q$11)</f>
        <v/>
      </c>
    </row>
    <row r="389" spans="1:7" x14ac:dyDescent="0.45">
      <c r="A389" s="426" t="s">
        <v>2149</v>
      </c>
      <c r="B389" s="426"/>
      <c r="C389" s="425">
        <v>28</v>
      </c>
      <c r="D389" s="425" t="s">
        <v>2148</v>
      </c>
      <c r="E389" s="425" t="s">
        <v>482</v>
      </c>
      <c r="F389" s="425" t="s">
        <v>1225</v>
      </c>
      <c r="G389" s="436" t="str">
        <f>IF('5 ROMP Utilisation'!$E$11=0,"",'5 ROMP Utilisation'!$R$11)</f>
        <v/>
      </c>
    </row>
    <row r="390" spans="1:7" x14ac:dyDescent="0.45">
      <c r="A390" s="426" t="s">
        <v>2147</v>
      </c>
      <c r="B390" s="426"/>
      <c r="C390" s="425">
        <v>28</v>
      </c>
      <c r="D390" s="425" t="s">
        <v>2146</v>
      </c>
      <c r="E390" s="425" t="s">
        <v>482</v>
      </c>
      <c r="F390" s="425" t="s">
        <v>499</v>
      </c>
      <c r="G390" s="427" t="str">
        <f>IF('5 ROMP Utilisation'!$E$11=0,"",'5 ROMP Utilisation'!$S$11)</f>
        <v/>
      </c>
    </row>
    <row r="391" spans="1:7" x14ac:dyDescent="0.45">
      <c r="A391" s="426" t="s">
        <v>2145</v>
      </c>
      <c r="B391" s="426" t="s">
        <v>1221</v>
      </c>
      <c r="C391" s="425">
        <v>28</v>
      </c>
      <c r="D391" s="425" t="s">
        <v>2144</v>
      </c>
      <c r="E391" s="425" t="s">
        <v>482</v>
      </c>
      <c r="F391" s="425" t="s">
        <v>383</v>
      </c>
      <c r="G391" s="435" t="str">
        <f>IF('5 ROMP Utilisation'!$E$11=0,"",'5 ROMP Utilisation'!$T$11)</f>
        <v/>
      </c>
    </row>
    <row r="392" spans="1:7" x14ac:dyDescent="0.45">
      <c r="A392" s="426" t="s">
        <v>2143</v>
      </c>
      <c r="B392" s="426" t="s">
        <v>494</v>
      </c>
      <c r="C392" s="425">
        <v>28</v>
      </c>
      <c r="D392" s="425" t="s">
        <v>2142</v>
      </c>
      <c r="E392" s="425" t="s">
        <v>482</v>
      </c>
      <c r="F392" s="425" t="s">
        <v>383</v>
      </c>
      <c r="G392" s="424" t="str">
        <f>IF('5 ROMP Utilisation'!$E$11=0,"",'5 ROMP Utilisation'!$V$11)</f>
        <v/>
      </c>
    </row>
    <row r="393" spans="1:7" ht="14.65" thickBot="1" x14ac:dyDescent="0.5">
      <c r="A393" s="423" t="s">
        <v>2141</v>
      </c>
      <c r="B393" s="423"/>
      <c r="C393" s="422">
        <v>28</v>
      </c>
      <c r="D393" s="422" t="s">
        <v>2140</v>
      </c>
      <c r="E393" s="422" t="s">
        <v>482</v>
      </c>
      <c r="F393" s="422" t="s">
        <v>490</v>
      </c>
      <c r="G393" s="421" t="str">
        <f>IF('5 ROMP Utilisation'!$E$11=0,"",'5 ROMP Utilisation'!$AA$11)</f>
        <v/>
      </c>
    </row>
    <row r="394" spans="1:7" x14ac:dyDescent="0.45">
      <c r="A394" s="442" t="s">
        <v>2139</v>
      </c>
      <c r="B394" s="442" t="s">
        <v>513</v>
      </c>
      <c r="C394" s="441">
        <v>28</v>
      </c>
      <c r="D394" s="441" t="s">
        <v>2138</v>
      </c>
      <c r="E394" s="441" t="s">
        <v>482</v>
      </c>
      <c r="F394" s="441" t="s">
        <v>499</v>
      </c>
      <c r="G394" s="444">
        <f>'5 ROMP Utilisation'!$E$12</f>
        <v>0</v>
      </c>
    </row>
    <row r="395" spans="1:7" x14ac:dyDescent="0.45">
      <c r="A395" s="442" t="s">
        <v>2137</v>
      </c>
      <c r="B395" s="442"/>
      <c r="C395" s="441">
        <v>28</v>
      </c>
      <c r="D395" s="441" t="s">
        <v>2136</v>
      </c>
      <c r="E395" s="441" t="s">
        <v>482</v>
      </c>
      <c r="F395" s="441" t="s">
        <v>1225</v>
      </c>
      <c r="G395" s="445" t="str">
        <f>IF('5 ROMP Utilisation'!$E$12=0,"",'5 ROMP Utilisation'!$H$12)</f>
        <v/>
      </c>
    </row>
    <row r="396" spans="1:7" x14ac:dyDescent="0.45">
      <c r="A396" s="442" t="s">
        <v>2135</v>
      </c>
      <c r="B396" s="442"/>
      <c r="C396" s="441">
        <v>28</v>
      </c>
      <c r="D396" s="441" t="s">
        <v>2134</v>
      </c>
      <c r="E396" s="441" t="s">
        <v>482</v>
      </c>
      <c r="F396" s="441" t="s">
        <v>499</v>
      </c>
      <c r="G396" s="444" t="str">
        <f>IF('5 ROMP Utilisation'!$E$12=0,"",'5 ROMP Utilisation'!$I$12)</f>
        <v/>
      </c>
    </row>
    <row r="397" spans="1:7" x14ac:dyDescent="0.45">
      <c r="A397" s="442" t="s">
        <v>2133</v>
      </c>
      <c r="B397" s="442"/>
      <c r="C397" s="441">
        <v>28</v>
      </c>
      <c r="D397" s="441" t="s">
        <v>2132</v>
      </c>
      <c r="E397" s="441" t="s">
        <v>482</v>
      </c>
      <c r="F397" s="441" t="s">
        <v>1225</v>
      </c>
      <c r="G397" s="445" t="str">
        <f>IF('5 ROMP Utilisation'!$E$12=0,"",'5 ROMP Utilisation'!$J$12)</f>
        <v/>
      </c>
    </row>
    <row r="398" spans="1:7" x14ac:dyDescent="0.45">
      <c r="A398" s="442" t="s">
        <v>2131</v>
      </c>
      <c r="B398" s="442"/>
      <c r="C398" s="441">
        <v>28</v>
      </c>
      <c r="D398" s="441" t="s">
        <v>2130</v>
      </c>
      <c r="E398" s="441" t="s">
        <v>482</v>
      </c>
      <c r="F398" s="441" t="s">
        <v>499</v>
      </c>
      <c r="G398" s="444" t="str">
        <f>IF('5 ROMP Utilisation'!$E$12=0,"",'5 ROMP Utilisation'!$K$12)</f>
        <v/>
      </c>
    </row>
    <row r="399" spans="1:7" x14ac:dyDescent="0.45">
      <c r="A399" s="442" t="s">
        <v>2129</v>
      </c>
      <c r="B399" s="442"/>
      <c r="C399" s="441">
        <v>28</v>
      </c>
      <c r="D399" s="441" t="s">
        <v>2128</v>
      </c>
      <c r="E399" s="441" t="s">
        <v>482</v>
      </c>
      <c r="F399" s="441" t="s">
        <v>2982</v>
      </c>
      <c r="G399" s="445" t="str">
        <f>IF('5 ROMP Utilisation'!$E$12=0,"",'5 ROMP Utilisation'!$X$12)</f>
        <v/>
      </c>
    </row>
    <row r="400" spans="1:7" x14ac:dyDescent="0.45">
      <c r="A400" s="442" t="s">
        <v>2127</v>
      </c>
      <c r="B400" s="442"/>
      <c r="C400" s="441">
        <v>28</v>
      </c>
      <c r="D400" s="441" t="s">
        <v>2126</v>
      </c>
      <c r="E400" s="441" t="s">
        <v>482</v>
      </c>
      <c r="F400" s="441" t="s">
        <v>1225</v>
      </c>
      <c r="G400" s="445" t="str">
        <f>IF('5 ROMP Utilisation'!$E$12=0,"",'5 ROMP Utilisation'!$L$12)</f>
        <v/>
      </c>
    </row>
    <row r="401" spans="1:7" x14ac:dyDescent="0.45">
      <c r="A401" s="442" t="s">
        <v>2125</v>
      </c>
      <c r="B401" s="442"/>
      <c r="C401" s="441">
        <v>28</v>
      </c>
      <c r="D401" s="441" t="s">
        <v>2124</v>
      </c>
      <c r="E401" s="441" t="s">
        <v>482</v>
      </c>
      <c r="F401" s="441" t="s">
        <v>499</v>
      </c>
      <c r="G401" s="444" t="str">
        <f>IF('5 ROMP Utilisation'!$E$12=0,"",'5 ROMP Utilisation'!$M$12)</f>
        <v/>
      </c>
    </row>
    <row r="402" spans="1:7" x14ac:dyDescent="0.45">
      <c r="A402" s="442" t="s">
        <v>2123</v>
      </c>
      <c r="B402" s="442"/>
      <c r="C402" s="441">
        <v>28</v>
      </c>
      <c r="D402" s="441" t="s">
        <v>2122</v>
      </c>
      <c r="E402" s="441" t="s">
        <v>482</v>
      </c>
      <c r="F402" s="441" t="s">
        <v>1225</v>
      </c>
      <c r="G402" s="445" t="str">
        <f>IF('5 ROMP Utilisation'!$E$12=0,"",'5 ROMP Utilisation'!$N$12)</f>
        <v/>
      </c>
    </row>
    <row r="403" spans="1:7" x14ac:dyDescent="0.45">
      <c r="A403" s="442" t="s">
        <v>2121</v>
      </c>
      <c r="B403" s="442"/>
      <c r="C403" s="441">
        <v>28</v>
      </c>
      <c r="D403" s="441" t="s">
        <v>2120</v>
      </c>
      <c r="E403" s="441" t="s">
        <v>482</v>
      </c>
      <c r="F403" s="441" t="s">
        <v>499</v>
      </c>
      <c r="G403" s="444" t="str">
        <f>IF('5 ROMP Utilisation'!$E$12=0,"",'5 ROMP Utilisation'!$O$12)</f>
        <v/>
      </c>
    </row>
    <row r="404" spans="1:7" x14ac:dyDescent="0.45">
      <c r="A404" s="442" t="s">
        <v>2119</v>
      </c>
      <c r="B404" s="442"/>
      <c r="C404" s="441">
        <v>28</v>
      </c>
      <c r="D404" s="441" t="s">
        <v>2118</v>
      </c>
      <c r="E404" s="441" t="s">
        <v>482</v>
      </c>
      <c r="F404" s="441" t="s">
        <v>2982</v>
      </c>
      <c r="G404" s="444" t="str">
        <f>IF('5 ROMP Utilisation'!$E$12=0,"",'5 ROMP Utilisation'!$Y$12)</f>
        <v/>
      </c>
    </row>
    <row r="405" spans="1:7" x14ac:dyDescent="0.45">
      <c r="A405" s="442" t="s">
        <v>2117</v>
      </c>
      <c r="B405" s="442"/>
      <c r="C405" s="441">
        <v>28</v>
      </c>
      <c r="D405" s="441" t="s">
        <v>2116</v>
      </c>
      <c r="E405" s="441" t="s">
        <v>482</v>
      </c>
      <c r="F405" s="441" t="s">
        <v>1225</v>
      </c>
      <c r="G405" s="445" t="str">
        <f>IF('5 ROMP Utilisation'!$E$12=0,"",'5 ROMP Utilisation'!$P$12)</f>
        <v/>
      </c>
    </row>
    <row r="406" spans="1:7" x14ac:dyDescent="0.45">
      <c r="A406" s="442" t="s">
        <v>2115</v>
      </c>
      <c r="B406" s="442"/>
      <c r="C406" s="441">
        <v>28</v>
      </c>
      <c r="D406" s="441" t="s">
        <v>2114</v>
      </c>
      <c r="E406" s="441" t="s">
        <v>482</v>
      </c>
      <c r="F406" s="441" t="s">
        <v>499</v>
      </c>
      <c r="G406" s="444" t="str">
        <f>IF('5 ROMP Utilisation'!$E$12=0,"",'5 ROMP Utilisation'!$Q$12)</f>
        <v/>
      </c>
    </row>
    <row r="407" spans="1:7" x14ac:dyDescent="0.45">
      <c r="A407" s="442" t="s">
        <v>2113</v>
      </c>
      <c r="B407" s="442"/>
      <c r="C407" s="441">
        <v>28</v>
      </c>
      <c r="D407" s="441" t="s">
        <v>2112</v>
      </c>
      <c r="E407" s="441" t="s">
        <v>482</v>
      </c>
      <c r="F407" s="441" t="s">
        <v>1225</v>
      </c>
      <c r="G407" s="445" t="str">
        <f>IF('5 ROMP Utilisation'!$E$12=0,"",'5 ROMP Utilisation'!$R$12)</f>
        <v/>
      </c>
    </row>
    <row r="408" spans="1:7" x14ac:dyDescent="0.45">
      <c r="A408" s="442" t="s">
        <v>2111</v>
      </c>
      <c r="B408" s="442"/>
      <c r="C408" s="441">
        <v>28</v>
      </c>
      <c r="D408" s="441" t="s">
        <v>2110</v>
      </c>
      <c r="E408" s="441" t="s">
        <v>482</v>
      </c>
      <c r="F408" s="441" t="s">
        <v>499</v>
      </c>
      <c r="G408" s="444" t="str">
        <f>IF('5 ROMP Utilisation'!$E$12=0,"",'5 ROMP Utilisation'!$S$12)</f>
        <v/>
      </c>
    </row>
    <row r="409" spans="1:7" x14ac:dyDescent="0.45">
      <c r="A409" s="442" t="s">
        <v>2109</v>
      </c>
      <c r="B409" s="442" t="s">
        <v>1221</v>
      </c>
      <c r="C409" s="441">
        <v>28</v>
      </c>
      <c r="D409" s="441" t="s">
        <v>2108</v>
      </c>
      <c r="E409" s="441" t="s">
        <v>482</v>
      </c>
      <c r="F409" s="441" t="s">
        <v>383</v>
      </c>
      <c r="G409" s="443" t="str">
        <f>IF('5 ROMP Utilisation'!$E$12=0,"",'5 ROMP Utilisation'!$T$12)</f>
        <v/>
      </c>
    </row>
    <row r="410" spans="1:7" x14ac:dyDescent="0.45">
      <c r="A410" s="442" t="s">
        <v>2107</v>
      </c>
      <c r="B410" s="442" t="s">
        <v>494</v>
      </c>
      <c r="C410" s="441">
        <v>28</v>
      </c>
      <c r="D410" s="441" t="s">
        <v>2106</v>
      </c>
      <c r="E410" s="441" t="s">
        <v>482</v>
      </c>
      <c r="F410" s="441" t="s">
        <v>383</v>
      </c>
      <c r="G410" s="440" t="str">
        <f>IF('5 ROMP Utilisation'!$E$12=0,"",'5 ROMP Utilisation'!$V$12)</f>
        <v/>
      </c>
    </row>
    <row r="411" spans="1:7" ht="14.65" thickBot="1" x14ac:dyDescent="0.5">
      <c r="A411" s="439" t="s">
        <v>2105</v>
      </c>
      <c r="B411" s="439"/>
      <c r="C411" s="438">
        <v>28</v>
      </c>
      <c r="D411" s="438" t="s">
        <v>2104</v>
      </c>
      <c r="E411" s="438" t="s">
        <v>482</v>
      </c>
      <c r="F411" s="438" t="s">
        <v>490</v>
      </c>
      <c r="G411" s="437" t="str">
        <f>IF('5 ROMP Utilisation'!$E$12=0,"",'5 ROMP Utilisation'!$AA$12)</f>
        <v/>
      </c>
    </row>
    <row r="412" spans="1:7" x14ac:dyDescent="0.45">
      <c r="A412" s="426" t="s">
        <v>2103</v>
      </c>
      <c r="B412" s="426" t="s">
        <v>513</v>
      </c>
      <c r="C412" s="425">
        <v>28</v>
      </c>
      <c r="D412" s="425" t="s">
        <v>2102</v>
      </c>
      <c r="E412" s="425" t="s">
        <v>482</v>
      </c>
      <c r="F412" s="425" t="s">
        <v>499</v>
      </c>
      <c r="G412" s="427">
        <f>'5 ROMP Utilisation'!$E$13</f>
        <v>0</v>
      </c>
    </row>
    <row r="413" spans="1:7" x14ac:dyDescent="0.45">
      <c r="A413" s="426" t="s">
        <v>2101</v>
      </c>
      <c r="B413" s="426"/>
      <c r="C413" s="425">
        <v>28</v>
      </c>
      <c r="D413" s="425" t="s">
        <v>2100</v>
      </c>
      <c r="E413" s="425" t="s">
        <v>482</v>
      </c>
      <c r="F413" s="425" t="s">
        <v>1225</v>
      </c>
      <c r="G413" s="436" t="str">
        <f>IF('5 ROMP Utilisation'!$E$13=0,"",'5 ROMP Utilisation'!$H$13)</f>
        <v/>
      </c>
    </row>
    <row r="414" spans="1:7" x14ac:dyDescent="0.45">
      <c r="A414" s="426" t="s">
        <v>2099</v>
      </c>
      <c r="B414" s="426"/>
      <c r="C414" s="425">
        <v>28</v>
      </c>
      <c r="D414" s="425" t="s">
        <v>2098</v>
      </c>
      <c r="E414" s="425" t="s">
        <v>482</v>
      </c>
      <c r="F414" s="425" t="s">
        <v>499</v>
      </c>
      <c r="G414" s="427" t="str">
        <f>IF('5 ROMP Utilisation'!$E$13=0,"",'5 ROMP Utilisation'!$I$13)</f>
        <v/>
      </c>
    </row>
    <row r="415" spans="1:7" x14ac:dyDescent="0.45">
      <c r="A415" s="426" t="s">
        <v>2097</v>
      </c>
      <c r="B415" s="426"/>
      <c r="C415" s="425">
        <v>28</v>
      </c>
      <c r="D415" s="425" t="s">
        <v>2096</v>
      </c>
      <c r="E415" s="425" t="s">
        <v>482</v>
      </c>
      <c r="F415" s="425" t="s">
        <v>1225</v>
      </c>
      <c r="G415" s="436" t="str">
        <f>IF('5 ROMP Utilisation'!$E$13=0,"",'5 ROMP Utilisation'!$J$13)</f>
        <v/>
      </c>
    </row>
    <row r="416" spans="1:7" x14ac:dyDescent="0.45">
      <c r="A416" s="426" t="s">
        <v>2095</v>
      </c>
      <c r="B416" s="426"/>
      <c r="C416" s="425">
        <v>28</v>
      </c>
      <c r="D416" s="425" t="s">
        <v>2094</v>
      </c>
      <c r="E416" s="425" t="s">
        <v>482</v>
      </c>
      <c r="F416" s="425" t="s">
        <v>499</v>
      </c>
      <c r="G416" s="427" t="str">
        <f>IF('5 ROMP Utilisation'!$E$13=0,"",'5 ROMP Utilisation'!$K$13)</f>
        <v/>
      </c>
    </row>
    <row r="417" spans="1:7" x14ac:dyDescent="0.45">
      <c r="A417" s="426" t="s">
        <v>2093</v>
      </c>
      <c r="B417" s="426"/>
      <c r="C417" s="425">
        <v>28</v>
      </c>
      <c r="D417" s="425" t="s">
        <v>2092</v>
      </c>
      <c r="E417" s="425" t="s">
        <v>482</v>
      </c>
      <c r="F417" s="425" t="s">
        <v>2982</v>
      </c>
      <c r="G417" s="436" t="str">
        <f>IF('5 ROMP Utilisation'!$E$13=0,"",'5 ROMP Utilisation'!$X$13)</f>
        <v/>
      </c>
    </row>
    <row r="418" spans="1:7" x14ac:dyDescent="0.45">
      <c r="A418" s="426" t="s">
        <v>2091</v>
      </c>
      <c r="B418" s="426"/>
      <c r="C418" s="425">
        <v>28</v>
      </c>
      <c r="D418" s="425" t="s">
        <v>2090</v>
      </c>
      <c r="E418" s="425" t="s">
        <v>482</v>
      </c>
      <c r="F418" s="425" t="s">
        <v>1225</v>
      </c>
      <c r="G418" s="436" t="str">
        <f>IF('5 ROMP Utilisation'!$E$13=0,"",'5 ROMP Utilisation'!$L$13)</f>
        <v/>
      </c>
    </row>
    <row r="419" spans="1:7" x14ac:dyDescent="0.45">
      <c r="A419" s="426" t="s">
        <v>2089</v>
      </c>
      <c r="B419" s="426"/>
      <c r="C419" s="425">
        <v>28</v>
      </c>
      <c r="D419" s="425" t="s">
        <v>2088</v>
      </c>
      <c r="E419" s="425" t="s">
        <v>482</v>
      </c>
      <c r="F419" s="425" t="s">
        <v>499</v>
      </c>
      <c r="G419" s="427" t="str">
        <f>IF('5 ROMP Utilisation'!$E$13=0,"",'5 ROMP Utilisation'!$M$13)</f>
        <v/>
      </c>
    </row>
    <row r="420" spans="1:7" x14ac:dyDescent="0.45">
      <c r="A420" s="426" t="s">
        <v>2087</v>
      </c>
      <c r="B420" s="426"/>
      <c r="C420" s="425">
        <v>28</v>
      </c>
      <c r="D420" s="425" t="s">
        <v>2086</v>
      </c>
      <c r="E420" s="425" t="s">
        <v>482</v>
      </c>
      <c r="F420" s="425" t="s">
        <v>1225</v>
      </c>
      <c r="G420" s="436" t="str">
        <f>IF('5 ROMP Utilisation'!$E$13=0,"",'5 ROMP Utilisation'!$N$13)</f>
        <v/>
      </c>
    </row>
    <row r="421" spans="1:7" x14ac:dyDescent="0.45">
      <c r="A421" s="426" t="s">
        <v>2085</v>
      </c>
      <c r="B421" s="426"/>
      <c r="C421" s="425">
        <v>28</v>
      </c>
      <c r="D421" s="425" t="s">
        <v>2084</v>
      </c>
      <c r="E421" s="425" t="s">
        <v>482</v>
      </c>
      <c r="F421" s="425" t="s">
        <v>499</v>
      </c>
      <c r="G421" s="427" t="str">
        <f>IF('5 ROMP Utilisation'!$E$13=0,"",'5 ROMP Utilisation'!$O$13)</f>
        <v/>
      </c>
    </row>
    <row r="422" spans="1:7" x14ac:dyDescent="0.45">
      <c r="A422" s="426" t="s">
        <v>2083</v>
      </c>
      <c r="B422" s="426"/>
      <c r="C422" s="425">
        <v>28</v>
      </c>
      <c r="D422" s="425" t="s">
        <v>2082</v>
      </c>
      <c r="E422" s="425" t="s">
        <v>482</v>
      </c>
      <c r="F422" s="425" t="s">
        <v>2982</v>
      </c>
      <c r="G422" s="427" t="str">
        <f>IF('5 ROMP Utilisation'!$E$13=0,"",'5 ROMP Utilisation'!$Y$13)</f>
        <v/>
      </c>
    </row>
    <row r="423" spans="1:7" x14ac:dyDescent="0.45">
      <c r="A423" s="426" t="s">
        <v>2081</v>
      </c>
      <c r="B423" s="426"/>
      <c r="C423" s="425">
        <v>28</v>
      </c>
      <c r="D423" s="425" t="s">
        <v>2080</v>
      </c>
      <c r="E423" s="425" t="s">
        <v>482</v>
      </c>
      <c r="F423" s="425" t="s">
        <v>1225</v>
      </c>
      <c r="G423" s="436" t="str">
        <f>IF('5 ROMP Utilisation'!$E$13=0,"",'5 ROMP Utilisation'!$P$13)</f>
        <v/>
      </c>
    </row>
    <row r="424" spans="1:7" x14ac:dyDescent="0.45">
      <c r="A424" s="426" t="s">
        <v>2079</v>
      </c>
      <c r="B424" s="426"/>
      <c r="C424" s="425">
        <v>28</v>
      </c>
      <c r="D424" s="425" t="s">
        <v>2078</v>
      </c>
      <c r="E424" s="425" t="s">
        <v>482</v>
      </c>
      <c r="F424" s="425" t="s">
        <v>499</v>
      </c>
      <c r="G424" s="427" t="str">
        <f>IF('5 ROMP Utilisation'!$E$13=0,"",'5 ROMP Utilisation'!$Q$13)</f>
        <v/>
      </c>
    </row>
    <row r="425" spans="1:7" x14ac:dyDescent="0.45">
      <c r="A425" s="426" t="s">
        <v>2077</v>
      </c>
      <c r="B425" s="426"/>
      <c r="C425" s="425">
        <v>28</v>
      </c>
      <c r="D425" s="425" t="s">
        <v>2076</v>
      </c>
      <c r="E425" s="425" t="s">
        <v>482</v>
      </c>
      <c r="F425" s="425" t="s">
        <v>1225</v>
      </c>
      <c r="G425" s="436" t="str">
        <f>IF('5 ROMP Utilisation'!$E$13=0,"",'5 ROMP Utilisation'!$R$13)</f>
        <v/>
      </c>
    </row>
    <row r="426" spans="1:7" x14ac:dyDescent="0.45">
      <c r="A426" s="426" t="s">
        <v>2075</v>
      </c>
      <c r="B426" s="426"/>
      <c r="C426" s="425">
        <v>28</v>
      </c>
      <c r="D426" s="425" t="s">
        <v>2074</v>
      </c>
      <c r="E426" s="425" t="s">
        <v>482</v>
      </c>
      <c r="F426" s="425" t="s">
        <v>499</v>
      </c>
      <c r="G426" s="427" t="str">
        <f>IF('5 ROMP Utilisation'!$E$13=0,"",'5 ROMP Utilisation'!$S$13)</f>
        <v/>
      </c>
    </row>
    <row r="427" spans="1:7" x14ac:dyDescent="0.45">
      <c r="A427" s="426" t="s">
        <v>2073</v>
      </c>
      <c r="B427" s="426" t="s">
        <v>1221</v>
      </c>
      <c r="C427" s="425">
        <v>28</v>
      </c>
      <c r="D427" s="425" t="s">
        <v>2072</v>
      </c>
      <c r="E427" s="425" t="s">
        <v>482</v>
      </c>
      <c r="F427" s="425" t="s">
        <v>383</v>
      </c>
      <c r="G427" s="435" t="str">
        <f>IF('5 ROMP Utilisation'!$E$13=0,"",'5 ROMP Utilisation'!$T$13)</f>
        <v/>
      </c>
    </row>
    <row r="428" spans="1:7" x14ac:dyDescent="0.45">
      <c r="A428" s="426" t="s">
        <v>2071</v>
      </c>
      <c r="B428" s="426" t="s">
        <v>494</v>
      </c>
      <c r="C428" s="425">
        <v>28</v>
      </c>
      <c r="D428" s="425" t="s">
        <v>2070</v>
      </c>
      <c r="E428" s="425" t="s">
        <v>482</v>
      </c>
      <c r="F428" s="425" t="s">
        <v>383</v>
      </c>
      <c r="G428" s="424" t="str">
        <f>IF('5 ROMP Utilisation'!$E$13=0,"",'5 ROMP Utilisation'!$V$13)</f>
        <v/>
      </c>
    </row>
    <row r="429" spans="1:7" ht="14.65" thickBot="1" x14ac:dyDescent="0.5">
      <c r="A429" s="423" t="s">
        <v>2069</v>
      </c>
      <c r="B429" s="423"/>
      <c r="C429" s="422">
        <v>28</v>
      </c>
      <c r="D429" s="422" t="s">
        <v>2068</v>
      </c>
      <c r="E429" s="422" t="s">
        <v>482</v>
      </c>
      <c r="F429" s="422" t="s">
        <v>490</v>
      </c>
      <c r="G429" s="421" t="str">
        <f>IF('5 ROMP Utilisation'!$E$13=0,"",'5 ROMP Utilisation'!$AA$13)</f>
        <v/>
      </c>
    </row>
    <row r="430" spans="1:7" x14ac:dyDescent="0.45">
      <c r="A430" s="442" t="s">
        <v>2067</v>
      </c>
      <c r="B430" s="442" t="s">
        <v>513</v>
      </c>
      <c r="C430" s="441">
        <v>28</v>
      </c>
      <c r="D430" s="441" t="s">
        <v>2066</v>
      </c>
      <c r="E430" s="441" t="s">
        <v>482</v>
      </c>
      <c r="F430" s="441" t="s">
        <v>499</v>
      </c>
      <c r="G430" s="444">
        <f>'5 ROMP Utilisation'!$E$14</f>
        <v>0</v>
      </c>
    </row>
    <row r="431" spans="1:7" x14ac:dyDescent="0.45">
      <c r="A431" s="442" t="s">
        <v>2065</v>
      </c>
      <c r="B431" s="442"/>
      <c r="C431" s="441">
        <v>28</v>
      </c>
      <c r="D431" s="441" t="s">
        <v>2064</v>
      </c>
      <c r="E431" s="441" t="s">
        <v>482</v>
      </c>
      <c r="F431" s="441" t="s">
        <v>1225</v>
      </c>
      <c r="G431" s="445" t="str">
        <f>IF('5 ROMP Utilisation'!$E$14=0,"",'5 ROMP Utilisation'!$H$14)</f>
        <v/>
      </c>
    </row>
    <row r="432" spans="1:7" x14ac:dyDescent="0.45">
      <c r="A432" s="442" t="s">
        <v>2063</v>
      </c>
      <c r="B432" s="442"/>
      <c r="C432" s="441">
        <v>28</v>
      </c>
      <c r="D432" s="441" t="s">
        <v>2062</v>
      </c>
      <c r="E432" s="441" t="s">
        <v>482</v>
      </c>
      <c r="F432" s="441" t="s">
        <v>499</v>
      </c>
      <c r="G432" s="444" t="str">
        <f>IF('5 ROMP Utilisation'!$E$14=0,"",'5 ROMP Utilisation'!$I$14)</f>
        <v/>
      </c>
    </row>
    <row r="433" spans="1:7" x14ac:dyDescent="0.45">
      <c r="A433" s="442" t="s">
        <v>2061</v>
      </c>
      <c r="B433" s="442"/>
      <c r="C433" s="441">
        <v>28</v>
      </c>
      <c r="D433" s="441" t="s">
        <v>2060</v>
      </c>
      <c r="E433" s="441" t="s">
        <v>482</v>
      </c>
      <c r="F433" s="441" t="s">
        <v>1225</v>
      </c>
      <c r="G433" s="445" t="str">
        <f>IF('5 ROMP Utilisation'!$E$14=0,"",'5 ROMP Utilisation'!$J$14)</f>
        <v/>
      </c>
    </row>
    <row r="434" spans="1:7" x14ac:dyDescent="0.45">
      <c r="A434" s="442" t="s">
        <v>2059</v>
      </c>
      <c r="B434" s="442"/>
      <c r="C434" s="441">
        <v>28</v>
      </c>
      <c r="D434" s="441" t="s">
        <v>2058</v>
      </c>
      <c r="E434" s="441" t="s">
        <v>482</v>
      </c>
      <c r="F434" s="441" t="s">
        <v>499</v>
      </c>
      <c r="G434" s="444" t="str">
        <f>IF('5 ROMP Utilisation'!$E$14=0,"",'5 ROMP Utilisation'!$K$14)</f>
        <v/>
      </c>
    </row>
    <row r="435" spans="1:7" x14ac:dyDescent="0.45">
      <c r="A435" s="442" t="s">
        <v>2057</v>
      </c>
      <c r="B435" s="442"/>
      <c r="C435" s="441">
        <v>28</v>
      </c>
      <c r="D435" s="441" t="s">
        <v>2056</v>
      </c>
      <c r="E435" s="441" t="s">
        <v>482</v>
      </c>
      <c r="F435" s="441" t="s">
        <v>2982</v>
      </c>
      <c r="G435" s="445" t="str">
        <f>IF('5 ROMP Utilisation'!$E$14=0,"",'5 ROMP Utilisation'!$X$14)</f>
        <v/>
      </c>
    </row>
    <row r="436" spans="1:7" x14ac:dyDescent="0.45">
      <c r="A436" s="442" t="s">
        <v>2055</v>
      </c>
      <c r="B436" s="442"/>
      <c r="C436" s="441">
        <v>28</v>
      </c>
      <c r="D436" s="441" t="s">
        <v>2054</v>
      </c>
      <c r="E436" s="441" t="s">
        <v>482</v>
      </c>
      <c r="F436" s="441" t="s">
        <v>1225</v>
      </c>
      <c r="G436" s="445" t="str">
        <f>IF('5 ROMP Utilisation'!$E$14=0,"",'5 ROMP Utilisation'!$L$14)</f>
        <v/>
      </c>
    </row>
    <row r="437" spans="1:7" x14ac:dyDescent="0.45">
      <c r="A437" s="442" t="s">
        <v>2053</v>
      </c>
      <c r="B437" s="442"/>
      <c r="C437" s="441">
        <v>28</v>
      </c>
      <c r="D437" s="441" t="s">
        <v>2052</v>
      </c>
      <c r="E437" s="441" t="s">
        <v>482</v>
      </c>
      <c r="F437" s="441" t="s">
        <v>499</v>
      </c>
      <c r="G437" s="444" t="str">
        <f>IF('5 ROMP Utilisation'!$E$14=0,"",'5 ROMP Utilisation'!$M$14)</f>
        <v/>
      </c>
    </row>
    <row r="438" spans="1:7" x14ac:dyDescent="0.45">
      <c r="A438" s="442" t="s">
        <v>2051</v>
      </c>
      <c r="B438" s="442"/>
      <c r="C438" s="441">
        <v>28</v>
      </c>
      <c r="D438" s="441" t="s">
        <v>2050</v>
      </c>
      <c r="E438" s="441" t="s">
        <v>482</v>
      </c>
      <c r="F438" s="441" t="s">
        <v>1225</v>
      </c>
      <c r="G438" s="445" t="str">
        <f>IF('5 ROMP Utilisation'!$E$14=0,"",'5 ROMP Utilisation'!$N$14)</f>
        <v/>
      </c>
    </row>
    <row r="439" spans="1:7" x14ac:dyDescent="0.45">
      <c r="A439" s="442" t="s">
        <v>2049</v>
      </c>
      <c r="B439" s="442"/>
      <c r="C439" s="441">
        <v>28</v>
      </c>
      <c r="D439" s="441" t="s">
        <v>2048</v>
      </c>
      <c r="E439" s="441" t="s">
        <v>482</v>
      </c>
      <c r="F439" s="441" t="s">
        <v>499</v>
      </c>
      <c r="G439" s="444" t="str">
        <f>IF('5 ROMP Utilisation'!$E$14=0,"",'5 ROMP Utilisation'!$O$14)</f>
        <v/>
      </c>
    </row>
    <row r="440" spans="1:7" x14ac:dyDescent="0.45">
      <c r="A440" s="442" t="s">
        <v>2047</v>
      </c>
      <c r="B440" s="442"/>
      <c r="C440" s="441">
        <v>28</v>
      </c>
      <c r="D440" s="441" t="s">
        <v>2046</v>
      </c>
      <c r="E440" s="441" t="s">
        <v>482</v>
      </c>
      <c r="F440" s="441" t="s">
        <v>2982</v>
      </c>
      <c r="G440" s="444" t="str">
        <f>IF('5 ROMP Utilisation'!$E$14=0,"",'5 ROMP Utilisation'!$Y$14)</f>
        <v/>
      </c>
    </row>
    <row r="441" spans="1:7" x14ac:dyDescent="0.45">
      <c r="A441" s="442" t="s">
        <v>2045</v>
      </c>
      <c r="B441" s="442"/>
      <c r="C441" s="441">
        <v>28</v>
      </c>
      <c r="D441" s="441" t="s">
        <v>2044</v>
      </c>
      <c r="E441" s="441" t="s">
        <v>482</v>
      </c>
      <c r="F441" s="441" t="s">
        <v>1225</v>
      </c>
      <c r="G441" s="445" t="str">
        <f>IF('5 ROMP Utilisation'!$E$14=0,"",'5 ROMP Utilisation'!$P$14)</f>
        <v/>
      </c>
    </row>
    <row r="442" spans="1:7" x14ac:dyDescent="0.45">
      <c r="A442" s="442" t="s">
        <v>2043</v>
      </c>
      <c r="B442" s="442"/>
      <c r="C442" s="441">
        <v>28</v>
      </c>
      <c r="D442" s="441" t="s">
        <v>2042</v>
      </c>
      <c r="E442" s="441" t="s">
        <v>482</v>
      </c>
      <c r="F442" s="441" t="s">
        <v>499</v>
      </c>
      <c r="G442" s="444" t="str">
        <f>IF('5 ROMP Utilisation'!$E$14=0,"",'5 ROMP Utilisation'!$Q$14)</f>
        <v/>
      </c>
    </row>
    <row r="443" spans="1:7" x14ac:dyDescent="0.45">
      <c r="A443" s="442" t="s">
        <v>2041</v>
      </c>
      <c r="B443" s="442"/>
      <c r="C443" s="441">
        <v>28</v>
      </c>
      <c r="D443" s="441" t="s">
        <v>2040</v>
      </c>
      <c r="E443" s="441" t="s">
        <v>482</v>
      </c>
      <c r="F443" s="441" t="s">
        <v>1225</v>
      </c>
      <c r="G443" s="445" t="str">
        <f>IF('5 ROMP Utilisation'!$E$14=0,"",'5 ROMP Utilisation'!$R$14)</f>
        <v/>
      </c>
    </row>
    <row r="444" spans="1:7" x14ac:dyDescent="0.45">
      <c r="A444" s="442" t="s">
        <v>2039</v>
      </c>
      <c r="B444" s="442"/>
      <c r="C444" s="441">
        <v>28</v>
      </c>
      <c r="D444" s="441" t="s">
        <v>2038</v>
      </c>
      <c r="E444" s="441" t="s">
        <v>482</v>
      </c>
      <c r="F444" s="441" t="s">
        <v>499</v>
      </c>
      <c r="G444" s="444" t="str">
        <f>IF('5 ROMP Utilisation'!$E$14=0,"",'5 ROMP Utilisation'!$S$14)</f>
        <v/>
      </c>
    </row>
    <row r="445" spans="1:7" x14ac:dyDescent="0.45">
      <c r="A445" s="442" t="s">
        <v>2037</v>
      </c>
      <c r="B445" s="442" t="s">
        <v>1221</v>
      </c>
      <c r="C445" s="441">
        <v>28</v>
      </c>
      <c r="D445" s="441" t="s">
        <v>2036</v>
      </c>
      <c r="E445" s="441" t="s">
        <v>482</v>
      </c>
      <c r="F445" s="441" t="s">
        <v>383</v>
      </c>
      <c r="G445" s="443" t="str">
        <f>IF('5 ROMP Utilisation'!$E$14=0,"",'5 ROMP Utilisation'!$T$14)</f>
        <v/>
      </c>
    </row>
    <row r="446" spans="1:7" x14ac:dyDescent="0.45">
      <c r="A446" s="442" t="s">
        <v>2035</v>
      </c>
      <c r="B446" s="442" t="s">
        <v>494</v>
      </c>
      <c r="C446" s="441">
        <v>28</v>
      </c>
      <c r="D446" s="441" t="s">
        <v>2034</v>
      </c>
      <c r="E446" s="441" t="s">
        <v>482</v>
      </c>
      <c r="F446" s="441" t="s">
        <v>383</v>
      </c>
      <c r="G446" s="440" t="str">
        <f>IF('5 ROMP Utilisation'!$E$14=0,"",'5 ROMP Utilisation'!$V$14)</f>
        <v/>
      </c>
    </row>
    <row r="447" spans="1:7" ht="14.65" thickBot="1" x14ac:dyDescent="0.5">
      <c r="A447" s="439" t="s">
        <v>2033</v>
      </c>
      <c r="B447" s="439"/>
      <c r="C447" s="438">
        <v>28</v>
      </c>
      <c r="D447" s="438" t="s">
        <v>2032</v>
      </c>
      <c r="E447" s="438" t="s">
        <v>482</v>
      </c>
      <c r="F447" s="438" t="s">
        <v>490</v>
      </c>
      <c r="G447" s="437" t="str">
        <f>IF('5 ROMP Utilisation'!$E$14=0,"",'5 ROMP Utilisation'!$AA$14)</f>
        <v/>
      </c>
    </row>
    <row r="448" spans="1:7" x14ac:dyDescent="0.45">
      <c r="A448" s="426" t="s">
        <v>2031</v>
      </c>
      <c r="B448" s="426" t="s">
        <v>513</v>
      </c>
      <c r="C448" s="425">
        <v>28</v>
      </c>
      <c r="D448" s="425" t="s">
        <v>2030</v>
      </c>
      <c r="E448" s="425" t="s">
        <v>482</v>
      </c>
      <c r="F448" s="425" t="s">
        <v>499</v>
      </c>
      <c r="G448" s="427">
        <f>'5 ROMP Utilisation'!$E$15</f>
        <v>0</v>
      </c>
    </row>
    <row r="449" spans="1:7" x14ac:dyDescent="0.45">
      <c r="A449" s="426" t="s">
        <v>2029</v>
      </c>
      <c r="B449" s="426"/>
      <c r="C449" s="425">
        <v>28</v>
      </c>
      <c r="D449" s="425" t="s">
        <v>2028</v>
      </c>
      <c r="E449" s="425" t="s">
        <v>482</v>
      </c>
      <c r="F449" s="425" t="s">
        <v>1225</v>
      </c>
      <c r="G449" s="436" t="str">
        <f>IF('5 ROMP Utilisation'!$E$15=0,"",'5 ROMP Utilisation'!$H$15)</f>
        <v/>
      </c>
    </row>
    <row r="450" spans="1:7" x14ac:dyDescent="0.45">
      <c r="A450" s="426" t="s">
        <v>2027</v>
      </c>
      <c r="B450" s="426"/>
      <c r="C450" s="425">
        <v>28</v>
      </c>
      <c r="D450" s="425" t="s">
        <v>2026</v>
      </c>
      <c r="E450" s="425" t="s">
        <v>482</v>
      </c>
      <c r="F450" s="425" t="s">
        <v>499</v>
      </c>
      <c r="G450" s="427" t="str">
        <f>IF('5 ROMP Utilisation'!$E$15=0,"",'5 ROMP Utilisation'!$I$15)</f>
        <v/>
      </c>
    </row>
    <row r="451" spans="1:7" x14ac:dyDescent="0.45">
      <c r="A451" s="426" t="s">
        <v>2025</v>
      </c>
      <c r="B451" s="426"/>
      <c r="C451" s="425">
        <v>28</v>
      </c>
      <c r="D451" s="425" t="s">
        <v>2024</v>
      </c>
      <c r="E451" s="425" t="s">
        <v>482</v>
      </c>
      <c r="F451" s="425" t="s">
        <v>1225</v>
      </c>
      <c r="G451" s="436" t="str">
        <f>IF('5 ROMP Utilisation'!$E$15=0,"",'5 ROMP Utilisation'!$J$15)</f>
        <v/>
      </c>
    </row>
    <row r="452" spans="1:7" x14ac:dyDescent="0.45">
      <c r="A452" s="426" t="s">
        <v>2023</v>
      </c>
      <c r="B452" s="426"/>
      <c r="C452" s="425">
        <v>28</v>
      </c>
      <c r="D452" s="425" t="s">
        <v>2022</v>
      </c>
      <c r="E452" s="425" t="s">
        <v>482</v>
      </c>
      <c r="F452" s="425" t="s">
        <v>499</v>
      </c>
      <c r="G452" s="427" t="str">
        <f>IF('5 ROMP Utilisation'!$E$15=0,"",'5 ROMP Utilisation'!$K$15)</f>
        <v/>
      </c>
    </row>
    <row r="453" spans="1:7" x14ac:dyDescent="0.45">
      <c r="A453" s="426" t="s">
        <v>2021</v>
      </c>
      <c r="B453" s="426"/>
      <c r="C453" s="425">
        <v>28</v>
      </c>
      <c r="D453" s="425" t="s">
        <v>2020</v>
      </c>
      <c r="E453" s="425" t="s">
        <v>482</v>
      </c>
      <c r="F453" s="425" t="s">
        <v>2982</v>
      </c>
      <c r="G453" s="436" t="str">
        <f>IF('5 ROMP Utilisation'!$E$15=0,"",'5 ROMP Utilisation'!$X$15)</f>
        <v/>
      </c>
    </row>
    <row r="454" spans="1:7" x14ac:dyDescent="0.45">
      <c r="A454" s="426" t="s">
        <v>2019</v>
      </c>
      <c r="B454" s="426"/>
      <c r="C454" s="425">
        <v>28</v>
      </c>
      <c r="D454" s="425" t="s">
        <v>2018</v>
      </c>
      <c r="E454" s="425" t="s">
        <v>482</v>
      </c>
      <c r="F454" s="425" t="s">
        <v>1225</v>
      </c>
      <c r="G454" s="436" t="str">
        <f>IF('5 ROMP Utilisation'!$E$15=0,"",'5 ROMP Utilisation'!$L$15)</f>
        <v/>
      </c>
    </row>
    <row r="455" spans="1:7" x14ac:dyDescent="0.45">
      <c r="A455" s="426" t="s">
        <v>2017</v>
      </c>
      <c r="B455" s="426"/>
      <c r="C455" s="425">
        <v>28</v>
      </c>
      <c r="D455" s="425" t="s">
        <v>2016</v>
      </c>
      <c r="E455" s="425" t="s">
        <v>482</v>
      </c>
      <c r="F455" s="425" t="s">
        <v>499</v>
      </c>
      <c r="G455" s="427" t="str">
        <f>IF('5 ROMP Utilisation'!$E$15=0,"",'5 ROMP Utilisation'!$M$15)</f>
        <v/>
      </c>
    </row>
    <row r="456" spans="1:7" x14ac:dyDescent="0.45">
      <c r="A456" s="426" t="s">
        <v>2015</v>
      </c>
      <c r="B456" s="426"/>
      <c r="C456" s="425">
        <v>28</v>
      </c>
      <c r="D456" s="425" t="s">
        <v>2014</v>
      </c>
      <c r="E456" s="425" t="s">
        <v>482</v>
      </c>
      <c r="F456" s="425" t="s">
        <v>1225</v>
      </c>
      <c r="G456" s="436" t="str">
        <f>IF('5 ROMP Utilisation'!$E$15=0,"",'5 ROMP Utilisation'!$N$15)</f>
        <v/>
      </c>
    </row>
    <row r="457" spans="1:7" x14ac:dyDescent="0.45">
      <c r="A457" s="426" t="s">
        <v>2013</v>
      </c>
      <c r="B457" s="426"/>
      <c r="C457" s="425">
        <v>28</v>
      </c>
      <c r="D457" s="425" t="s">
        <v>2012</v>
      </c>
      <c r="E457" s="425" t="s">
        <v>482</v>
      </c>
      <c r="F457" s="425" t="s">
        <v>499</v>
      </c>
      <c r="G457" s="427" t="str">
        <f>IF('5 ROMP Utilisation'!$E$15=0,"",'5 ROMP Utilisation'!$O$15)</f>
        <v/>
      </c>
    </row>
    <row r="458" spans="1:7" x14ac:dyDescent="0.45">
      <c r="A458" s="426" t="s">
        <v>2011</v>
      </c>
      <c r="B458" s="426"/>
      <c r="C458" s="425">
        <v>28</v>
      </c>
      <c r="D458" s="425" t="s">
        <v>2010</v>
      </c>
      <c r="E458" s="425" t="s">
        <v>482</v>
      </c>
      <c r="F458" s="425" t="s">
        <v>2982</v>
      </c>
      <c r="G458" s="427" t="str">
        <f>IF('5 ROMP Utilisation'!$E$15=0,"",'5 ROMP Utilisation'!$Y$15)</f>
        <v/>
      </c>
    </row>
    <row r="459" spans="1:7" x14ac:dyDescent="0.45">
      <c r="A459" s="426" t="s">
        <v>2009</v>
      </c>
      <c r="B459" s="426"/>
      <c r="C459" s="425">
        <v>28</v>
      </c>
      <c r="D459" s="425" t="s">
        <v>2008</v>
      </c>
      <c r="E459" s="425" t="s">
        <v>482</v>
      </c>
      <c r="F459" s="425" t="s">
        <v>1225</v>
      </c>
      <c r="G459" s="436" t="str">
        <f>IF('5 ROMP Utilisation'!$E$15=0,"",'5 ROMP Utilisation'!$P$15)</f>
        <v/>
      </c>
    </row>
    <row r="460" spans="1:7" x14ac:dyDescent="0.45">
      <c r="A460" s="426" t="s">
        <v>2007</v>
      </c>
      <c r="B460" s="426"/>
      <c r="C460" s="425">
        <v>28</v>
      </c>
      <c r="D460" s="425" t="s">
        <v>2006</v>
      </c>
      <c r="E460" s="425" t="s">
        <v>482</v>
      </c>
      <c r="F460" s="425" t="s">
        <v>499</v>
      </c>
      <c r="G460" s="427" t="str">
        <f>IF('5 ROMP Utilisation'!$E$15=0,"",'5 ROMP Utilisation'!$Q$15)</f>
        <v/>
      </c>
    </row>
    <row r="461" spans="1:7" x14ac:dyDescent="0.45">
      <c r="A461" s="426" t="s">
        <v>2005</v>
      </c>
      <c r="B461" s="426"/>
      <c r="C461" s="425">
        <v>28</v>
      </c>
      <c r="D461" s="425" t="s">
        <v>2004</v>
      </c>
      <c r="E461" s="425" t="s">
        <v>482</v>
      </c>
      <c r="F461" s="425" t="s">
        <v>1225</v>
      </c>
      <c r="G461" s="436" t="str">
        <f>IF('5 ROMP Utilisation'!$E$15=0,"",'5 ROMP Utilisation'!$R$15)</f>
        <v/>
      </c>
    </row>
    <row r="462" spans="1:7" x14ac:dyDescent="0.45">
      <c r="A462" s="426" t="s">
        <v>2003</v>
      </c>
      <c r="B462" s="426"/>
      <c r="C462" s="425">
        <v>28</v>
      </c>
      <c r="D462" s="425" t="s">
        <v>2002</v>
      </c>
      <c r="E462" s="425" t="s">
        <v>482</v>
      </c>
      <c r="F462" s="425" t="s">
        <v>499</v>
      </c>
      <c r="G462" s="427" t="str">
        <f>IF('5 ROMP Utilisation'!$E$15=0,"",'5 ROMP Utilisation'!$S$15)</f>
        <v/>
      </c>
    </row>
    <row r="463" spans="1:7" x14ac:dyDescent="0.45">
      <c r="A463" s="426" t="s">
        <v>2001</v>
      </c>
      <c r="B463" s="426" t="s">
        <v>1221</v>
      </c>
      <c r="C463" s="425">
        <v>28</v>
      </c>
      <c r="D463" s="425" t="s">
        <v>2000</v>
      </c>
      <c r="E463" s="425" t="s">
        <v>482</v>
      </c>
      <c r="F463" s="425" t="s">
        <v>383</v>
      </c>
      <c r="G463" s="435" t="str">
        <f>IF('5 ROMP Utilisation'!$E$15=0,"",'5 ROMP Utilisation'!$T$15)</f>
        <v/>
      </c>
    </row>
    <row r="464" spans="1:7" x14ac:dyDescent="0.45">
      <c r="A464" s="426" t="s">
        <v>1999</v>
      </c>
      <c r="B464" s="426" t="s">
        <v>494</v>
      </c>
      <c r="C464" s="425">
        <v>28</v>
      </c>
      <c r="D464" s="425" t="s">
        <v>1998</v>
      </c>
      <c r="E464" s="425" t="s">
        <v>482</v>
      </c>
      <c r="F464" s="425" t="s">
        <v>383</v>
      </c>
      <c r="G464" s="424" t="str">
        <f>IF('5 ROMP Utilisation'!$E$15=0,"",'5 ROMP Utilisation'!$V$15)</f>
        <v/>
      </c>
    </row>
    <row r="465" spans="1:7" ht="14.65" thickBot="1" x14ac:dyDescent="0.5">
      <c r="A465" s="423" t="s">
        <v>1997</v>
      </c>
      <c r="B465" s="423"/>
      <c r="C465" s="422">
        <v>28</v>
      </c>
      <c r="D465" s="422" t="s">
        <v>1996</v>
      </c>
      <c r="E465" s="422" t="s">
        <v>482</v>
      </c>
      <c r="F465" s="422" t="s">
        <v>490</v>
      </c>
      <c r="G465" s="421" t="str">
        <f>IF('5 ROMP Utilisation'!$E$15=0,"",'5 ROMP Utilisation'!$AA$15)</f>
        <v/>
      </c>
    </row>
    <row r="466" spans="1:7" x14ac:dyDescent="0.45">
      <c r="A466" s="442" t="s">
        <v>1995</v>
      </c>
      <c r="B466" s="442" t="s">
        <v>513</v>
      </c>
      <c r="C466" s="441">
        <v>28</v>
      </c>
      <c r="D466" s="441" t="s">
        <v>1994</v>
      </c>
      <c r="E466" s="441" t="s">
        <v>482</v>
      </c>
      <c r="F466" s="441" t="s">
        <v>499</v>
      </c>
      <c r="G466" s="444">
        <f>'5 ROMP Utilisation'!$E$16</f>
        <v>0</v>
      </c>
    </row>
    <row r="467" spans="1:7" x14ac:dyDescent="0.45">
      <c r="A467" s="442" t="s">
        <v>1993</v>
      </c>
      <c r="B467" s="442"/>
      <c r="C467" s="441">
        <v>28</v>
      </c>
      <c r="D467" s="441" t="s">
        <v>1992</v>
      </c>
      <c r="E467" s="441" t="s">
        <v>482</v>
      </c>
      <c r="F467" s="441" t="s">
        <v>1225</v>
      </c>
      <c r="G467" s="445" t="str">
        <f>IF('5 ROMP Utilisation'!$E$16=0,"",'5 ROMP Utilisation'!$H$16)</f>
        <v/>
      </c>
    </row>
    <row r="468" spans="1:7" x14ac:dyDescent="0.45">
      <c r="A468" s="442" t="s">
        <v>1991</v>
      </c>
      <c r="B468" s="442"/>
      <c r="C468" s="441">
        <v>28</v>
      </c>
      <c r="D468" s="441" t="s">
        <v>1990</v>
      </c>
      <c r="E468" s="441" t="s">
        <v>482</v>
      </c>
      <c r="F468" s="441" t="s">
        <v>499</v>
      </c>
      <c r="G468" s="444" t="str">
        <f>IF('5 ROMP Utilisation'!$E$16=0,"",'5 ROMP Utilisation'!$I$16)</f>
        <v/>
      </c>
    </row>
    <row r="469" spans="1:7" x14ac:dyDescent="0.45">
      <c r="A469" s="442" t="s">
        <v>1989</v>
      </c>
      <c r="B469" s="442"/>
      <c r="C469" s="441">
        <v>28</v>
      </c>
      <c r="D469" s="441" t="s">
        <v>1988</v>
      </c>
      <c r="E469" s="441" t="s">
        <v>482</v>
      </c>
      <c r="F469" s="441" t="s">
        <v>1225</v>
      </c>
      <c r="G469" s="445" t="str">
        <f>IF('5 ROMP Utilisation'!$E$16=0,"",'5 ROMP Utilisation'!$J$16)</f>
        <v/>
      </c>
    </row>
    <row r="470" spans="1:7" x14ac:dyDescent="0.45">
      <c r="A470" s="442" t="s">
        <v>1987</v>
      </c>
      <c r="B470" s="442"/>
      <c r="C470" s="441">
        <v>28</v>
      </c>
      <c r="D470" s="441" t="s">
        <v>1986</v>
      </c>
      <c r="E470" s="441" t="s">
        <v>482</v>
      </c>
      <c r="F470" s="441" t="s">
        <v>499</v>
      </c>
      <c r="G470" s="444" t="str">
        <f>IF('5 ROMP Utilisation'!$E$16=0,"",'5 ROMP Utilisation'!$K$16)</f>
        <v/>
      </c>
    </row>
    <row r="471" spans="1:7" x14ac:dyDescent="0.45">
      <c r="A471" s="442" t="s">
        <v>1985</v>
      </c>
      <c r="B471" s="442"/>
      <c r="C471" s="441">
        <v>28</v>
      </c>
      <c r="D471" s="441" t="s">
        <v>1984</v>
      </c>
      <c r="E471" s="441" t="s">
        <v>482</v>
      </c>
      <c r="F471" s="441" t="s">
        <v>2982</v>
      </c>
      <c r="G471" s="445" t="str">
        <f>IF('5 ROMP Utilisation'!$E$16=0,"",'5 ROMP Utilisation'!$X$16)</f>
        <v/>
      </c>
    </row>
    <row r="472" spans="1:7" x14ac:dyDescent="0.45">
      <c r="A472" s="442" t="s">
        <v>1983</v>
      </c>
      <c r="B472" s="442"/>
      <c r="C472" s="441">
        <v>28</v>
      </c>
      <c r="D472" s="441" t="s">
        <v>1982</v>
      </c>
      <c r="E472" s="441" t="s">
        <v>482</v>
      </c>
      <c r="F472" s="441" t="s">
        <v>1225</v>
      </c>
      <c r="G472" s="445" t="str">
        <f>IF('5 ROMP Utilisation'!$E$16=0,"",'5 ROMP Utilisation'!$L$16)</f>
        <v/>
      </c>
    </row>
    <row r="473" spans="1:7" x14ac:dyDescent="0.45">
      <c r="A473" s="442" t="s">
        <v>1981</v>
      </c>
      <c r="B473" s="442"/>
      <c r="C473" s="441">
        <v>28</v>
      </c>
      <c r="D473" s="441" t="s">
        <v>1980</v>
      </c>
      <c r="E473" s="441" t="s">
        <v>482</v>
      </c>
      <c r="F473" s="441" t="s">
        <v>499</v>
      </c>
      <c r="G473" s="444" t="str">
        <f>IF('5 ROMP Utilisation'!$E$16=0,"",'5 ROMP Utilisation'!$M$16)</f>
        <v/>
      </c>
    </row>
    <row r="474" spans="1:7" x14ac:dyDescent="0.45">
      <c r="A474" s="442" t="s">
        <v>1979</v>
      </c>
      <c r="B474" s="442"/>
      <c r="C474" s="441">
        <v>28</v>
      </c>
      <c r="D474" s="441" t="s">
        <v>1978</v>
      </c>
      <c r="E474" s="441" t="s">
        <v>482</v>
      </c>
      <c r="F474" s="441" t="s">
        <v>1225</v>
      </c>
      <c r="G474" s="445" t="str">
        <f>IF('5 ROMP Utilisation'!$E$16=0,"",'5 ROMP Utilisation'!$N$16)</f>
        <v/>
      </c>
    </row>
    <row r="475" spans="1:7" x14ac:dyDescent="0.45">
      <c r="A475" s="442" t="s">
        <v>1977</v>
      </c>
      <c r="B475" s="442"/>
      <c r="C475" s="441">
        <v>28</v>
      </c>
      <c r="D475" s="441" t="s">
        <v>1976</v>
      </c>
      <c r="E475" s="441" t="s">
        <v>482</v>
      </c>
      <c r="F475" s="441" t="s">
        <v>499</v>
      </c>
      <c r="G475" s="444" t="str">
        <f>IF('5 ROMP Utilisation'!$E$16=0,"",'5 ROMP Utilisation'!$O$16)</f>
        <v/>
      </c>
    </row>
    <row r="476" spans="1:7" x14ac:dyDescent="0.45">
      <c r="A476" s="442" t="s">
        <v>1975</v>
      </c>
      <c r="B476" s="442"/>
      <c r="C476" s="441">
        <v>28</v>
      </c>
      <c r="D476" s="441" t="s">
        <v>1974</v>
      </c>
      <c r="E476" s="441" t="s">
        <v>482</v>
      </c>
      <c r="F476" s="441" t="s">
        <v>2982</v>
      </c>
      <c r="G476" s="444" t="str">
        <f>IF('5 ROMP Utilisation'!$E$16=0,"",'5 ROMP Utilisation'!$Y$16)</f>
        <v/>
      </c>
    </row>
    <row r="477" spans="1:7" x14ac:dyDescent="0.45">
      <c r="A477" s="442" t="s">
        <v>1973</v>
      </c>
      <c r="B477" s="442"/>
      <c r="C477" s="441">
        <v>28</v>
      </c>
      <c r="D477" s="441" t="s">
        <v>1972</v>
      </c>
      <c r="E477" s="441" t="s">
        <v>482</v>
      </c>
      <c r="F477" s="441" t="s">
        <v>1225</v>
      </c>
      <c r="G477" s="445" t="str">
        <f>IF('5 ROMP Utilisation'!$E$16=0,"",'5 ROMP Utilisation'!$P$16)</f>
        <v/>
      </c>
    </row>
    <row r="478" spans="1:7" x14ac:dyDescent="0.45">
      <c r="A478" s="442" t="s">
        <v>1971</v>
      </c>
      <c r="B478" s="442"/>
      <c r="C478" s="441">
        <v>28</v>
      </c>
      <c r="D478" s="441" t="s">
        <v>1970</v>
      </c>
      <c r="E478" s="441" t="s">
        <v>482</v>
      </c>
      <c r="F478" s="441" t="s">
        <v>499</v>
      </c>
      <c r="G478" s="444" t="str">
        <f>IF('5 ROMP Utilisation'!$E$16=0,"",'5 ROMP Utilisation'!$Q$16)</f>
        <v/>
      </c>
    </row>
    <row r="479" spans="1:7" x14ac:dyDescent="0.45">
      <c r="A479" s="442" t="s">
        <v>1969</v>
      </c>
      <c r="B479" s="442"/>
      <c r="C479" s="441">
        <v>28</v>
      </c>
      <c r="D479" s="441" t="s">
        <v>1968</v>
      </c>
      <c r="E479" s="441" t="s">
        <v>482</v>
      </c>
      <c r="F479" s="441" t="s">
        <v>1225</v>
      </c>
      <c r="G479" s="445" t="str">
        <f>IF('5 ROMP Utilisation'!$E$16=0,"",'5 ROMP Utilisation'!$R$16)</f>
        <v/>
      </c>
    </row>
    <row r="480" spans="1:7" x14ac:dyDescent="0.45">
      <c r="A480" s="442" t="s">
        <v>1967</v>
      </c>
      <c r="B480" s="442"/>
      <c r="C480" s="441">
        <v>28</v>
      </c>
      <c r="D480" s="441" t="s">
        <v>1966</v>
      </c>
      <c r="E480" s="441" t="s">
        <v>482</v>
      </c>
      <c r="F480" s="441" t="s">
        <v>499</v>
      </c>
      <c r="G480" s="444" t="str">
        <f>IF('5 ROMP Utilisation'!$E$16=0,"",'5 ROMP Utilisation'!$S$16)</f>
        <v/>
      </c>
    </row>
    <row r="481" spans="1:7" x14ac:dyDescent="0.45">
      <c r="A481" s="442" t="s">
        <v>1965</v>
      </c>
      <c r="B481" s="442" t="s">
        <v>1221</v>
      </c>
      <c r="C481" s="441">
        <v>28</v>
      </c>
      <c r="D481" s="441" t="s">
        <v>1964</v>
      </c>
      <c r="E481" s="441" t="s">
        <v>482</v>
      </c>
      <c r="F481" s="441" t="s">
        <v>383</v>
      </c>
      <c r="G481" s="443" t="str">
        <f>IF('5 ROMP Utilisation'!$E$16=0,"",'5 ROMP Utilisation'!$T$16)</f>
        <v/>
      </c>
    </row>
    <row r="482" spans="1:7" x14ac:dyDescent="0.45">
      <c r="A482" s="442" t="s">
        <v>1963</v>
      </c>
      <c r="B482" s="442" t="s">
        <v>494</v>
      </c>
      <c r="C482" s="441">
        <v>28</v>
      </c>
      <c r="D482" s="441" t="s">
        <v>1962</v>
      </c>
      <c r="E482" s="441" t="s">
        <v>482</v>
      </c>
      <c r="F482" s="441" t="s">
        <v>383</v>
      </c>
      <c r="G482" s="440" t="str">
        <f>IF('5 ROMP Utilisation'!$E$16=0,"",'5 ROMP Utilisation'!$V$16)</f>
        <v/>
      </c>
    </row>
    <row r="483" spans="1:7" ht="14.65" thickBot="1" x14ac:dyDescent="0.5">
      <c r="A483" s="439" t="s">
        <v>1961</v>
      </c>
      <c r="B483" s="439"/>
      <c r="C483" s="438">
        <v>28</v>
      </c>
      <c r="D483" s="438" t="s">
        <v>1960</v>
      </c>
      <c r="E483" s="438" t="s">
        <v>482</v>
      </c>
      <c r="F483" s="438" t="s">
        <v>490</v>
      </c>
      <c r="G483" s="437" t="str">
        <f>IF('5 ROMP Utilisation'!$E$16=0,"",'5 ROMP Utilisation'!$AA$16)</f>
        <v/>
      </c>
    </row>
    <row r="484" spans="1:7" x14ac:dyDescent="0.45">
      <c r="A484" s="426" t="s">
        <v>1959</v>
      </c>
      <c r="B484" s="426" t="s">
        <v>513</v>
      </c>
      <c r="C484" s="425">
        <v>28</v>
      </c>
      <c r="D484" s="425" t="s">
        <v>1958</v>
      </c>
      <c r="E484" s="425" t="s">
        <v>482</v>
      </c>
      <c r="F484" s="425" t="s">
        <v>499</v>
      </c>
      <c r="G484" s="427">
        <f>'5 ROMP Utilisation'!$E$17</f>
        <v>0</v>
      </c>
    </row>
    <row r="485" spans="1:7" x14ac:dyDescent="0.45">
      <c r="A485" s="426" t="s">
        <v>1957</v>
      </c>
      <c r="B485" s="426"/>
      <c r="C485" s="425">
        <v>28</v>
      </c>
      <c r="D485" s="425" t="s">
        <v>1956</v>
      </c>
      <c r="E485" s="425" t="s">
        <v>482</v>
      </c>
      <c r="F485" s="425" t="s">
        <v>1225</v>
      </c>
      <c r="G485" s="436" t="str">
        <f>IF('5 ROMP Utilisation'!$E$17=0,"",'5 ROMP Utilisation'!$H$17)</f>
        <v/>
      </c>
    </row>
    <row r="486" spans="1:7" x14ac:dyDescent="0.45">
      <c r="A486" s="426" t="s">
        <v>1955</v>
      </c>
      <c r="B486" s="426"/>
      <c r="C486" s="425">
        <v>28</v>
      </c>
      <c r="D486" s="425" t="s">
        <v>1954</v>
      </c>
      <c r="E486" s="425" t="s">
        <v>482</v>
      </c>
      <c r="F486" s="425" t="s">
        <v>499</v>
      </c>
      <c r="G486" s="427" t="str">
        <f>IF('5 ROMP Utilisation'!$E$17=0,"",'5 ROMP Utilisation'!$I$17)</f>
        <v/>
      </c>
    </row>
    <row r="487" spans="1:7" x14ac:dyDescent="0.45">
      <c r="A487" s="426" t="s">
        <v>1953</v>
      </c>
      <c r="B487" s="426"/>
      <c r="C487" s="425">
        <v>28</v>
      </c>
      <c r="D487" s="425" t="s">
        <v>1952</v>
      </c>
      <c r="E487" s="425" t="s">
        <v>482</v>
      </c>
      <c r="F487" s="425" t="s">
        <v>1225</v>
      </c>
      <c r="G487" s="436" t="str">
        <f>IF('5 ROMP Utilisation'!$E$17=0,"",'5 ROMP Utilisation'!$J$17)</f>
        <v/>
      </c>
    </row>
    <row r="488" spans="1:7" x14ac:dyDescent="0.45">
      <c r="A488" s="426" t="s">
        <v>1951</v>
      </c>
      <c r="B488" s="426"/>
      <c r="C488" s="425">
        <v>28</v>
      </c>
      <c r="D488" s="425" t="s">
        <v>1950</v>
      </c>
      <c r="E488" s="425" t="s">
        <v>482</v>
      </c>
      <c r="F488" s="425" t="s">
        <v>499</v>
      </c>
      <c r="G488" s="427" t="str">
        <f>IF('5 ROMP Utilisation'!$E$17=0,"",'5 ROMP Utilisation'!$K$17)</f>
        <v/>
      </c>
    </row>
    <row r="489" spans="1:7" x14ac:dyDescent="0.45">
      <c r="A489" s="426" t="s">
        <v>1949</v>
      </c>
      <c r="B489" s="426"/>
      <c r="C489" s="425">
        <v>28</v>
      </c>
      <c r="D489" s="425" t="s">
        <v>1948</v>
      </c>
      <c r="E489" s="425" t="s">
        <v>482</v>
      </c>
      <c r="F489" s="425" t="s">
        <v>2982</v>
      </c>
      <c r="G489" s="436" t="str">
        <f>IF('5 ROMP Utilisation'!$E$17=0,"",'5 ROMP Utilisation'!$X$17)</f>
        <v/>
      </c>
    </row>
    <row r="490" spans="1:7" x14ac:dyDescent="0.45">
      <c r="A490" s="426" t="s">
        <v>1947</v>
      </c>
      <c r="B490" s="426"/>
      <c r="C490" s="425">
        <v>28</v>
      </c>
      <c r="D490" s="425" t="s">
        <v>1946</v>
      </c>
      <c r="E490" s="425" t="s">
        <v>482</v>
      </c>
      <c r="F490" s="425" t="s">
        <v>1225</v>
      </c>
      <c r="G490" s="436" t="str">
        <f>IF('5 ROMP Utilisation'!$E$17=0,"",'5 ROMP Utilisation'!$L$17)</f>
        <v/>
      </c>
    </row>
    <row r="491" spans="1:7" x14ac:dyDescent="0.45">
      <c r="A491" s="426" t="s">
        <v>1945</v>
      </c>
      <c r="B491" s="426"/>
      <c r="C491" s="425">
        <v>28</v>
      </c>
      <c r="D491" s="425" t="s">
        <v>1944</v>
      </c>
      <c r="E491" s="425" t="s">
        <v>482</v>
      </c>
      <c r="F491" s="425" t="s">
        <v>499</v>
      </c>
      <c r="G491" s="427" t="str">
        <f>IF('5 ROMP Utilisation'!$E$17=0,"",'5 ROMP Utilisation'!$M$17)</f>
        <v/>
      </c>
    </row>
    <row r="492" spans="1:7" x14ac:dyDescent="0.45">
      <c r="A492" s="426" t="s">
        <v>1943</v>
      </c>
      <c r="B492" s="426"/>
      <c r="C492" s="425">
        <v>28</v>
      </c>
      <c r="D492" s="425" t="s">
        <v>1942</v>
      </c>
      <c r="E492" s="425" t="s">
        <v>482</v>
      </c>
      <c r="F492" s="425" t="s">
        <v>1225</v>
      </c>
      <c r="G492" s="436" t="str">
        <f>IF('5 ROMP Utilisation'!$E$17=0,"",'5 ROMP Utilisation'!$N$17)</f>
        <v/>
      </c>
    </row>
    <row r="493" spans="1:7" x14ac:dyDescent="0.45">
      <c r="A493" s="426" t="s">
        <v>1941</v>
      </c>
      <c r="B493" s="426"/>
      <c r="C493" s="425">
        <v>28</v>
      </c>
      <c r="D493" s="425" t="s">
        <v>1940</v>
      </c>
      <c r="E493" s="425" t="s">
        <v>482</v>
      </c>
      <c r="F493" s="425" t="s">
        <v>499</v>
      </c>
      <c r="G493" s="427" t="str">
        <f>IF('5 ROMP Utilisation'!$E$17=0,"",'5 ROMP Utilisation'!$O$17)</f>
        <v/>
      </c>
    </row>
    <row r="494" spans="1:7" x14ac:dyDescent="0.45">
      <c r="A494" s="426" t="s">
        <v>1939</v>
      </c>
      <c r="B494" s="426"/>
      <c r="C494" s="425">
        <v>28</v>
      </c>
      <c r="D494" s="425" t="s">
        <v>1938</v>
      </c>
      <c r="E494" s="425" t="s">
        <v>482</v>
      </c>
      <c r="F494" s="425" t="s">
        <v>2982</v>
      </c>
      <c r="G494" s="427" t="str">
        <f>IF('5 ROMP Utilisation'!$E$17=0,"",'5 ROMP Utilisation'!$Y$17)</f>
        <v/>
      </c>
    </row>
    <row r="495" spans="1:7" x14ac:dyDescent="0.45">
      <c r="A495" s="426" t="s">
        <v>1937</v>
      </c>
      <c r="B495" s="426"/>
      <c r="C495" s="425">
        <v>28</v>
      </c>
      <c r="D495" s="425" t="s">
        <v>1936</v>
      </c>
      <c r="E495" s="425" t="s">
        <v>482</v>
      </c>
      <c r="F495" s="425" t="s">
        <v>1225</v>
      </c>
      <c r="G495" s="436" t="str">
        <f>IF('5 ROMP Utilisation'!$E$17=0,"",'5 ROMP Utilisation'!$P$17)</f>
        <v/>
      </c>
    </row>
    <row r="496" spans="1:7" x14ac:dyDescent="0.45">
      <c r="A496" s="426" t="s">
        <v>1935</v>
      </c>
      <c r="B496" s="426"/>
      <c r="C496" s="425">
        <v>28</v>
      </c>
      <c r="D496" s="425" t="s">
        <v>1934</v>
      </c>
      <c r="E496" s="425" t="s">
        <v>482</v>
      </c>
      <c r="F496" s="425" t="s">
        <v>499</v>
      </c>
      <c r="G496" s="427" t="str">
        <f>IF('5 ROMP Utilisation'!$E$17=0,"",'5 ROMP Utilisation'!$Q$17)</f>
        <v/>
      </c>
    </row>
    <row r="497" spans="1:7" x14ac:dyDescent="0.45">
      <c r="A497" s="426" t="s">
        <v>1933</v>
      </c>
      <c r="B497" s="426"/>
      <c r="C497" s="425">
        <v>28</v>
      </c>
      <c r="D497" s="425" t="s">
        <v>1932</v>
      </c>
      <c r="E497" s="425" t="s">
        <v>482</v>
      </c>
      <c r="F497" s="425" t="s">
        <v>1225</v>
      </c>
      <c r="G497" s="436" t="str">
        <f>IF('5 ROMP Utilisation'!$E$17=0,"",'5 ROMP Utilisation'!$R$17)</f>
        <v/>
      </c>
    </row>
    <row r="498" spans="1:7" x14ac:dyDescent="0.45">
      <c r="A498" s="426" t="s">
        <v>1931</v>
      </c>
      <c r="B498" s="426"/>
      <c r="C498" s="425">
        <v>28</v>
      </c>
      <c r="D498" s="425" t="s">
        <v>1930</v>
      </c>
      <c r="E498" s="425" t="s">
        <v>482</v>
      </c>
      <c r="F498" s="425" t="s">
        <v>499</v>
      </c>
      <c r="G498" s="427" t="str">
        <f>IF('5 ROMP Utilisation'!$E$17=0,"",'5 ROMP Utilisation'!$S$17)</f>
        <v/>
      </c>
    </row>
    <row r="499" spans="1:7" x14ac:dyDescent="0.45">
      <c r="A499" s="426" t="s">
        <v>1929</v>
      </c>
      <c r="B499" s="426" t="s">
        <v>1221</v>
      </c>
      <c r="C499" s="425">
        <v>28</v>
      </c>
      <c r="D499" s="425" t="s">
        <v>1928</v>
      </c>
      <c r="E499" s="425" t="s">
        <v>482</v>
      </c>
      <c r="F499" s="425" t="s">
        <v>383</v>
      </c>
      <c r="G499" s="435" t="str">
        <f>IF('5 ROMP Utilisation'!$E$17=0,"",'5 ROMP Utilisation'!$T$17)</f>
        <v/>
      </c>
    </row>
    <row r="500" spans="1:7" x14ac:dyDescent="0.45">
      <c r="A500" s="426" t="s">
        <v>1927</v>
      </c>
      <c r="B500" s="426" t="s">
        <v>494</v>
      </c>
      <c r="C500" s="425">
        <v>28</v>
      </c>
      <c r="D500" s="425" t="s">
        <v>1926</v>
      </c>
      <c r="E500" s="425" t="s">
        <v>482</v>
      </c>
      <c r="F500" s="425" t="s">
        <v>383</v>
      </c>
      <c r="G500" s="424" t="str">
        <f>IF('5 ROMP Utilisation'!$E$17=0,"",'5 ROMP Utilisation'!$V$17)</f>
        <v/>
      </c>
    </row>
    <row r="501" spans="1:7" ht="14.65" thickBot="1" x14ac:dyDescent="0.5">
      <c r="A501" s="423" t="s">
        <v>1925</v>
      </c>
      <c r="B501" s="423"/>
      <c r="C501" s="422">
        <v>28</v>
      </c>
      <c r="D501" s="422" t="s">
        <v>1924</v>
      </c>
      <c r="E501" s="422" t="s">
        <v>482</v>
      </c>
      <c r="F501" s="422" t="s">
        <v>490</v>
      </c>
      <c r="G501" s="421" t="str">
        <f>IF('5 ROMP Utilisation'!$E$17=0,"",'5 ROMP Utilisation'!$AA$17)</f>
        <v/>
      </c>
    </row>
    <row r="502" spans="1:7" x14ac:dyDescent="0.45">
      <c r="A502" s="442" t="s">
        <v>1923</v>
      </c>
      <c r="B502" s="442" t="s">
        <v>513</v>
      </c>
      <c r="C502" s="441">
        <v>28</v>
      </c>
      <c r="D502" s="441" t="s">
        <v>1922</v>
      </c>
      <c r="E502" s="441" t="s">
        <v>482</v>
      </c>
      <c r="F502" s="441" t="s">
        <v>499</v>
      </c>
      <c r="G502" s="444">
        <f>'5 ROMP Utilisation'!$E$18</f>
        <v>0</v>
      </c>
    </row>
    <row r="503" spans="1:7" x14ac:dyDescent="0.45">
      <c r="A503" s="442" t="s">
        <v>1921</v>
      </c>
      <c r="B503" s="442"/>
      <c r="C503" s="441">
        <v>28</v>
      </c>
      <c r="D503" s="441" t="s">
        <v>1920</v>
      </c>
      <c r="E503" s="441" t="s">
        <v>482</v>
      </c>
      <c r="F503" s="441" t="s">
        <v>1225</v>
      </c>
      <c r="G503" s="445" t="str">
        <f>IF('5 ROMP Utilisation'!$E$18=0,"",'5 ROMP Utilisation'!$H$18)</f>
        <v/>
      </c>
    </row>
    <row r="504" spans="1:7" x14ac:dyDescent="0.45">
      <c r="A504" s="442" t="s">
        <v>1919</v>
      </c>
      <c r="B504" s="442"/>
      <c r="C504" s="441">
        <v>28</v>
      </c>
      <c r="D504" s="441" t="s">
        <v>1918</v>
      </c>
      <c r="E504" s="441" t="s">
        <v>482</v>
      </c>
      <c r="F504" s="441" t="s">
        <v>499</v>
      </c>
      <c r="G504" s="444" t="str">
        <f>IF('5 ROMP Utilisation'!$E$18=0,"",'5 ROMP Utilisation'!$I$18)</f>
        <v/>
      </c>
    </row>
    <row r="505" spans="1:7" x14ac:dyDescent="0.45">
      <c r="A505" s="442" t="s">
        <v>1917</v>
      </c>
      <c r="B505" s="442"/>
      <c r="C505" s="441">
        <v>28</v>
      </c>
      <c r="D505" s="441" t="s">
        <v>1916</v>
      </c>
      <c r="E505" s="441" t="s">
        <v>482</v>
      </c>
      <c r="F505" s="441" t="s">
        <v>1225</v>
      </c>
      <c r="G505" s="445" t="str">
        <f>IF('5 ROMP Utilisation'!$E$18=0,"",'5 ROMP Utilisation'!$J$18)</f>
        <v/>
      </c>
    </row>
    <row r="506" spans="1:7" x14ac:dyDescent="0.45">
      <c r="A506" s="442" t="s">
        <v>1915</v>
      </c>
      <c r="B506" s="442"/>
      <c r="C506" s="441">
        <v>28</v>
      </c>
      <c r="D506" s="441" t="s">
        <v>1914</v>
      </c>
      <c r="E506" s="441" t="s">
        <v>482</v>
      </c>
      <c r="F506" s="441" t="s">
        <v>499</v>
      </c>
      <c r="G506" s="444" t="str">
        <f>IF('5 ROMP Utilisation'!$E$18=0,"",'5 ROMP Utilisation'!$K$18)</f>
        <v/>
      </c>
    </row>
    <row r="507" spans="1:7" x14ac:dyDescent="0.45">
      <c r="A507" s="442" t="s">
        <v>1913</v>
      </c>
      <c r="B507" s="442"/>
      <c r="C507" s="441">
        <v>28</v>
      </c>
      <c r="D507" s="441" t="s">
        <v>1912</v>
      </c>
      <c r="E507" s="441" t="s">
        <v>482</v>
      </c>
      <c r="F507" s="441" t="s">
        <v>2982</v>
      </c>
      <c r="G507" s="445" t="str">
        <f>IF('5 ROMP Utilisation'!$E$18=0,"",'5 ROMP Utilisation'!$X$18)</f>
        <v/>
      </c>
    </row>
    <row r="508" spans="1:7" x14ac:dyDescent="0.45">
      <c r="A508" s="442" t="s">
        <v>1911</v>
      </c>
      <c r="B508" s="442"/>
      <c r="C508" s="441">
        <v>28</v>
      </c>
      <c r="D508" s="441" t="s">
        <v>1910</v>
      </c>
      <c r="E508" s="441" t="s">
        <v>482</v>
      </c>
      <c r="F508" s="441" t="s">
        <v>1225</v>
      </c>
      <c r="G508" s="445" t="str">
        <f>IF('5 ROMP Utilisation'!$E$18=0,"",'5 ROMP Utilisation'!$L$18)</f>
        <v/>
      </c>
    </row>
    <row r="509" spans="1:7" x14ac:dyDescent="0.45">
      <c r="A509" s="442" t="s">
        <v>1909</v>
      </c>
      <c r="B509" s="442"/>
      <c r="C509" s="441">
        <v>28</v>
      </c>
      <c r="D509" s="441" t="s">
        <v>1908</v>
      </c>
      <c r="E509" s="441" t="s">
        <v>482</v>
      </c>
      <c r="F509" s="441" t="s">
        <v>499</v>
      </c>
      <c r="G509" s="444" t="str">
        <f>IF('5 ROMP Utilisation'!$E$18=0,"",'5 ROMP Utilisation'!$M$18)</f>
        <v/>
      </c>
    </row>
    <row r="510" spans="1:7" x14ac:dyDescent="0.45">
      <c r="A510" s="442" t="s">
        <v>1907</v>
      </c>
      <c r="B510" s="442"/>
      <c r="C510" s="441">
        <v>28</v>
      </c>
      <c r="D510" s="441" t="s">
        <v>1906</v>
      </c>
      <c r="E510" s="441" t="s">
        <v>482</v>
      </c>
      <c r="F510" s="441" t="s">
        <v>1225</v>
      </c>
      <c r="G510" s="445" t="str">
        <f>IF('5 ROMP Utilisation'!$E$18=0,"",'5 ROMP Utilisation'!$N$18)</f>
        <v/>
      </c>
    </row>
    <row r="511" spans="1:7" x14ac:dyDescent="0.45">
      <c r="A511" s="442" t="s">
        <v>1905</v>
      </c>
      <c r="B511" s="442"/>
      <c r="C511" s="441">
        <v>28</v>
      </c>
      <c r="D511" s="441" t="s">
        <v>1904</v>
      </c>
      <c r="E511" s="441" t="s">
        <v>482</v>
      </c>
      <c r="F511" s="441" t="s">
        <v>499</v>
      </c>
      <c r="G511" s="444" t="str">
        <f>IF('5 ROMP Utilisation'!$E$18=0,"",'5 ROMP Utilisation'!$O$18)</f>
        <v/>
      </c>
    </row>
    <row r="512" spans="1:7" x14ac:dyDescent="0.45">
      <c r="A512" s="442" t="s">
        <v>1903</v>
      </c>
      <c r="B512" s="442"/>
      <c r="C512" s="441">
        <v>28</v>
      </c>
      <c r="D512" s="441" t="s">
        <v>1902</v>
      </c>
      <c r="E512" s="441" t="s">
        <v>482</v>
      </c>
      <c r="F512" s="441" t="s">
        <v>2982</v>
      </c>
      <c r="G512" s="444" t="str">
        <f>IF('5 ROMP Utilisation'!$E$18=0,"",'5 ROMP Utilisation'!$Y$18)</f>
        <v/>
      </c>
    </row>
    <row r="513" spans="1:7" x14ac:dyDescent="0.45">
      <c r="A513" s="442" t="s">
        <v>1901</v>
      </c>
      <c r="B513" s="442"/>
      <c r="C513" s="441">
        <v>28</v>
      </c>
      <c r="D513" s="441" t="s">
        <v>1900</v>
      </c>
      <c r="E513" s="441" t="s">
        <v>482</v>
      </c>
      <c r="F513" s="441" t="s">
        <v>1225</v>
      </c>
      <c r="G513" s="445" t="str">
        <f>IF('5 ROMP Utilisation'!$E$18=0,"",'5 ROMP Utilisation'!$P$18)</f>
        <v/>
      </c>
    </row>
    <row r="514" spans="1:7" x14ac:dyDescent="0.45">
      <c r="A514" s="442" t="s">
        <v>1899</v>
      </c>
      <c r="B514" s="442"/>
      <c r="C514" s="441">
        <v>28</v>
      </c>
      <c r="D514" s="441" t="s">
        <v>1898</v>
      </c>
      <c r="E514" s="441" t="s">
        <v>482</v>
      </c>
      <c r="F514" s="441" t="s">
        <v>499</v>
      </c>
      <c r="G514" s="444" t="str">
        <f>IF('5 ROMP Utilisation'!$E$18=0,"",'5 ROMP Utilisation'!$Q$18)</f>
        <v/>
      </c>
    </row>
    <row r="515" spans="1:7" x14ac:dyDescent="0.45">
      <c r="A515" s="442" t="s">
        <v>1897</v>
      </c>
      <c r="B515" s="442"/>
      <c r="C515" s="441">
        <v>28</v>
      </c>
      <c r="D515" s="441" t="s">
        <v>1896</v>
      </c>
      <c r="E515" s="441" t="s">
        <v>482</v>
      </c>
      <c r="F515" s="441" t="s">
        <v>1225</v>
      </c>
      <c r="G515" s="445" t="str">
        <f>IF('5 ROMP Utilisation'!$E$18=0,"",'5 ROMP Utilisation'!$R$18)</f>
        <v/>
      </c>
    </row>
    <row r="516" spans="1:7" x14ac:dyDescent="0.45">
      <c r="A516" s="442" t="s">
        <v>1895</v>
      </c>
      <c r="B516" s="442"/>
      <c r="C516" s="441">
        <v>28</v>
      </c>
      <c r="D516" s="441" t="s">
        <v>1894</v>
      </c>
      <c r="E516" s="441" t="s">
        <v>482</v>
      </c>
      <c r="F516" s="441" t="s">
        <v>499</v>
      </c>
      <c r="G516" s="444" t="str">
        <f>IF('5 ROMP Utilisation'!$E$18=0,"",'5 ROMP Utilisation'!$S$18)</f>
        <v/>
      </c>
    </row>
    <row r="517" spans="1:7" x14ac:dyDescent="0.45">
      <c r="A517" s="442" t="s">
        <v>1893</v>
      </c>
      <c r="B517" s="442" t="s">
        <v>1221</v>
      </c>
      <c r="C517" s="441">
        <v>28</v>
      </c>
      <c r="D517" s="441" t="s">
        <v>1892</v>
      </c>
      <c r="E517" s="441" t="s">
        <v>482</v>
      </c>
      <c r="F517" s="441" t="s">
        <v>383</v>
      </c>
      <c r="G517" s="443" t="str">
        <f>IF('5 ROMP Utilisation'!$E$18=0,"",'5 ROMP Utilisation'!$T$18)</f>
        <v/>
      </c>
    </row>
    <row r="518" spans="1:7" x14ac:dyDescent="0.45">
      <c r="A518" s="442" t="s">
        <v>1891</v>
      </c>
      <c r="B518" s="442" t="s">
        <v>494</v>
      </c>
      <c r="C518" s="441">
        <v>28</v>
      </c>
      <c r="D518" s="441" t="s">
        <v>1890</v>
      </c>
      <c r="E518" s="441" t="s">
        <v>482</v>
      </c>
      <c r="F518" s="441" t="s">
        <v>383</v>
      </c>
      <c r="G518" s="440" t="str">
        <f>IF('5 ROMP Utilisation'!$E$18=0,"",'5 ROMP Utilisation'!$V$18)</f>
        <v/>
      </c>
    </row>
    <row r="519" spans="1:7" ht="14.65" thickBot="1" x14ac:dyDescent="0.5">
      <c r="A519" s="439" t="s">
        <v>1889</v>
      </c>
      <c r="B519" s="439"/>
      <c r="C519" s="438">
        <v>28</v>
      </c>
      <c r="D519" s="438" t="s">
        <v>1888</v>
      </c>
      <c r="E519" s="438" t="s">
        <v>482</v>
      </c>
      <c r="F519" s="438" t="s">
        <v>490</v>
      </c>
      <c r="G519" s="437" t="str">
        <f>IF('5 ROMP Utilisation'!$E$18=0,"",'5 ROMP Utilisation'!$AA$18)</f>
        <v/>
      </c>
    </row>
    <row r="520" spans="1:7" x14ac:dyDescent="0.45">
      <c r="A520" s="426" t="s">
        <v>1887</v>
      </c>
      <c r="B520" s="426" t="s">
        <v>513</v>
      </c>
      <c r="C520" s="425">
        <v>28</v>
      </c>
      <c r="D520" s="425" t="s">
        <v>1886</v>
      </c>
      <c r="E520" s="425" t="s">
        <v>482</v>
      </c>
      <c r="F520" s="425" t="s">
        <v>499</v>
      </c>
      <c r="G520" s="427">
        <f>'5 ROMP Utilisation'!$E$19</f>
        <v>0</v>
      </c>
    </row>
    <row r="521" spans="1:7" x14ac:dyDescent="0.45">
      <c r="A521" s="426" t="s">
        <v>1885</v>
      </c>
      <c r="B521" s="426"/>
      <c r="C521" s="425">
        <v>28</v>
      </c>
      <c r="D521" s="425" t="s">
        <v>1884</v>
      </c>
      <c r="E521" s="425" t="s">
        <v>482</v>
      </c>
      <c r="F521" s="425" t="s">
        <v>1225</v>
      </c>
      <c r="G521" s="436" t="str">
        <f>IF('5 ROMP Utilisation'!$E$19=0,"",'5 ROMP Utilisation'!$H$19)</f>
        <v/>
      </c>
    </row>
    <row r="522" spans="1:7" x14ac:dyDescent="0.45">
      <c r="A522" s="426" t="s">
        <v>1883</v>
      </c>
      <c r="B522" s="426"/>
      <c r="C522" s="425">
        <v>28</v>
      </c>
      <c r="D522" s="425" t="s">
        <v>1882</v>
      </c>
      <c r="E522" s="425" t="s">
        <v>482</v>
      </c>
      <c r="F522" s="425" t="s">
        <v>499</v>
      </c>
      <c r="G522" s="427" t="str">
        <f>IF('5 ROMP Utilisation'!$E$19=0,"",'5 ROMP Utilisation'!$I$19)</f>
        <v/>
      </c>
    </row>
    <row r="523" spans="1:7" x14ac:dyDescent="0.45">
      <c r="A523" s="426" t="s">
        <v>1881</v>
      </c>
      <c r="B523" s="426"/>
      <c r="C523" s="425">
        <v>28</v>
      </c>
      <c r="D523" s="425" t="s">
        <v>1880</v>
      </c>
      <c r="E523" s="425" t="s">
        <v>482</v>
      </c>
      <c r="F523" s="425" t="s">
        <v>1225</v>
      </c>
      <c r="G523" s="436" t="str">
        <f>IF('5 ROMP Utilisation'!$E$19=0,"",'5 ROMP Utilisation'!$J$19)</f>
        <v/>
      </c>
    </row>
    <row r="524" spans="1:7" x14ac:dyDescent="0.45">
      <c r="A524" s="426" t="s">
        <v>1879</v>
      </c>
      <c r="B524" s="426"/>
      <c r="C524" s="425">
        <v>28</v>
      </c>
      <c r="D524" s="425" t="s">
        <v>1878</v>
      </c>
      <c r="E524" s="425" t="s">
        <v>482</v>
      </c>
      <c r="F524" s="425" t="s">
        <v>499</v>
      </c>
      <c r="G524" s="427" t="str">
        <f>IF('5 ROMP Utilisation'!$E$19=0,"",'5 ROMP Utilisation'!$K$19)</f>
        <v/>
      </c>
    </row>
    <row r="525" spans="1:7" x14ac:dyDescent="0.45">
      <c r="A525" s="426" t="s">
        <v>1877</v>
      </c>
      <c r="B525" s="426"/>
      <c r="C525" s="425">
        <v>28</v>
      </c>
      <c r="D525" s="425" t="s">
        <v>1876</v>
      </c>
      <c r="E525" s="425" t="s">
        <v>482</v>
      </c>
      <c r="F525" s="425" t="s">
        <v>2982</v>
      </c>
      <c r="G525" s="436" t="str">
        <f>IF('5 ROMP Utilisation'!$E$19=0,"",'5 ROMP Utilisation'!$X$19)</f>
        <v/>
      </c>
    </row>
    <row r="526" spans="1:7" x14ac:dyDescent="0.45">
      <c r="A526" s="426" t="s">
        <v>1875</v>
      </c>
      <c r="B526" s="426"/>
      <c r="C526" s="425">
        <v>28</v>
      </c>
      <c r="D526" s="425" t="s">
        <v>1874</v>
      </c>
      <c r="E526" s="425" t="s">
        <v>482</v>
      </c>
      <c r="F526" s="425" t="s">
        <v>1225</v>
      </c>
      <c r="G526" s="436" t="str">
        <f>IF('5 ROMP Utilisation'!$E$19=0,"",'5 ROMP Utilisation'!$L$19)</f>
        <v/>
      </c>
    </row>
    <row r="527" spans="1:7" x14ac:dyDescent="0.45">
      <c r="A527" s="426" t="s">
        <v>1873</v>
      </c>
      <c r="B527" s="426"/>
      <c r="C527" s="425">
        <v>28</v>
      </c>
      <c r="D527" s="425" t="s">
        <v>1872</v>
      </c>
      <c r="E527" s="425" t="s">
        <v>482</v>
      </c>
      <c r="F527" s="425" t="s">
        <v>499</v>
      </c>
      <c r="G527" s="427" t="str">
        <f>IF('5 ROMP Utilisation'!$E$19=0,"",'5 ROMP Utilisation'!$M$19)</f>
        <v/>
      </c>
    </row>
    <row r="528" spans="1:7" x14ac:dyDescent="0.45">
      <c r="A528" s="426" t="s">
        <v>1871</v>
      </c>
      <c r="B528" s="426"/>
      <c r="C528" s="425">
        <v>28</v>
      </c>
      <c r="D528" s="425" t="s">
        <v>1870</v>
      </c>
      <c r="E528" s="425" t="s">
        <v>482</v>
      </c>
      <c r="F528" s="425" t="s">
        <v>1225</v>
      </c>
      <c r="G528" s="436" t="str">
        <f>IF('5 ROMP Utilisation'!$E$19=0,"",'5 ROMP Utilisation'!$N$19)</f>
        <v/>
      </c>
    </row>
    <row r="529" spans="1:7" x14ac:dyDescent="0.45">
      <c r="A529" s="426" t="s">
        <v>1869</v>
      </c>
      <c r="B529" s="426"/>
      <c r="C529" s="425">
        <v>28</v>
      </c>
      <c r="D529" s="425" t="s">
        <v>1868</v>
      </c>
      <c r="E529" s="425" t="s">
        <v>482</v>
      </c>
      <c r="F529" s="425" t="s">
        <v>499</v>
      </c>
      <c r="G529" s="427" t="str">
        <f>IF('5 ROMP Utilisation'!$E$19=0,"",'5 ROMP Utilisation'!$O$19)</f>
        <v/>
      </c>
    </row>
    <row r="530" spans="1:7" x14ac:dyDescent="0.45">
      <c r="A530" s="426" t="s">
        <v>1867</v>
      </c>
      <c r="B530" s="426"/>
      <c r="C530" s="425">
        <v>28</v>
      </c>
      <c r="D530" s="425" t="s">
        <v>1866</v>
      </c>
      <c r="E530" s="425" t="s">
        <v>482</v>
      </c>
      <c r="F530" s="425" t="s">
        <v>2982</v>
      </c>
      <c r="G530" s="427" t="str">
        <f>IF('5 ROMP Utilisation'!$E$19=0,"",'5 ROMP Utilisation'!$Y$19)</f>
        <v/>
      </c>
    </row>
    <row r="531" spans="1:7" x14ac:dyDescent="0.45">
      <c r="A531" s="426" t="s">
        <v>1865</v>
      </c>
      <c r="B531" s="426"/>
      <c r="C531" s="425">
        <v>28</v>
      </c>
      <c r="D531" s="425" t="s">
        <v>1864</v>
      </c>
      <c r="E531" s="425" t="s">
        <v>482</v>
      </c>
      <c r="F531" s="425" t="s">
        <v>1225</v>
      </c>
      <c r="G531" s="436" t="str">
        <f>IF('5 ROMP Utilisation'!$E$19=0,"",'5 ROMP Utilisation'!$P$19)</f>
        <v/>
      </c>
    </row>
    <row r="532" spans="1:7" x14ac:dyDescent="0.45">
      <c r="A532" s="426" t="s">
        <v>1863</v>
      </c>
      <c r="B532" s="426"/>
      <c r="C532" s="425">
        <v>28</v>
      </c>
      <c r="D532" s="425" t="s">
        <v>1862</v>
      </c>
      <c r="E532" s="425" t="s">
        <v>482</v>
      </c>
      <c r="F532" s="425" t="s">
        <v>499</v>
      </c>
      <c r="G532" s="427" t="str">
        <f>IF('5 ROMP Utilisation'!$E$19=0,"",'5 ROMP Utilisation'!$Q$19)</f>
        <v/>
      </c>
    </row>
    <row r="533" spans="1:7" x14ac:dyDescent="0.45">
      <c r="A533" s="426" t="s">
        <v>1861</v>
      </c>
      <c r="B533" s="426"/>
      <c r="C533" s="425">
        <v>28</v>
      </c>
      <c r="D533" s="425" t="s">
        <v>1860</v>
      </c>
      <c r="E533" s="425" t="s">
        <v>482</v>
      </c>
      <c r="F533" s="425" t="s">
        <v>1225</v>
      </c>
      <c r="G533" s="436" t="str">
        <f>IF('5 ROMP Utilisation'!$E$19=0,"",'5 ROMP Utilisation'!$R$19)</f>
        <v/>
      </c>
    </row>
    <row r="534" spans="1:7" x14ac:dyDescent="0.45">
      <c r="A534" s="426" t="s">
        <v>1859</v>
      </c>
      <c r="B534" s="426"/>
      <c r="C534" s="425">
        <v>28</v>
      </c>
      <c r="D534" s="425" t="s">
        <v>1858</v>
      </c>
      <c r="E534" s="425" t="s">
        <v>482</v>
      </c>
      <c r="F534" s="425" t="s">
        <v>499</v>
      </c>
      <c r="G534" s="427" t="str">
        <f>IF('5 ROMP Utilisation'!$E$19=0,"",'5 ROMP Utilisation'!$S$19)</f>
        <v/>
      </c>
    </row>
    <row r="535" spans="1:7" x14ac:dyDescent="0.45">
      <c r="A535" s="426" t="s">
        <v>1857</v>
      </c>
      <c r="B535" s="426" t="s">
        <v>1221</v>
      </c>
      <c r="C535" s="425">
        <v>28</v>
      </c>
      <c r="D535" s="425" t="s">
        <v>1856</v>
      </c>
      <c r="E535" s="425" t="s">
        <v>482</v>
      </c>
      <c r="F535" s="425" t="s">
        <v>383</v>
      </c>
      <c r="G535" s="435" t="str">
        <f>IF('5 ROMP Utilisation'!$E$19=0,"",'5 ROMP Utilisation'!$T$19)</f>
        <v/>
      </c>
    </row>
    <row r="536" spans="1:7" x14ac:dyDescent="0.45">
      <c r="A536" s="426" t="s">
        <v>1855</v>
      </c>
      <c r="B536" s="426" t="s">
        <v>494</v>
      </c>
      <c r="C536" s="425">
        <v>28</v>
      </c>
      <c r="D536" s="425" t="s">
        <v>1854</v>
      </c>
      <c r="E536" s="425" t="s">
        <v>482</v>
      </c>
      <c r="F536" s="425" t="s">
        <v>383</v>
      </c>
      <c r="G536" s="424" t="str">
        <f>IF('5 ROMP Utilisation'!$E$19=0,"",'5 ROMP Utilisation'!$V$19)</f>
        <v/>
      </c>
    </row>
    <row r="537" spans="1:7" ht="14.65" thickBot="1" x14ac:dyDescent="0.5">
      <c r="A537" s="423" t="s">
        <v>1853</v>
      </c>
      <c r="B537" s="423"/>
      <c r="C537" s="422">
        <v>28</v>
      </c>
      <c r="D537" s="422" t="s">
        <v>1852</v>
      </c>
      <c r="E537" s="422" t="s">
        <v>482</v>
      </c>
      <c r="F537" s="422" t="s">
        <v>490</v>
      </c>
      <c r="G537" s="421" t="str">
        <f>IF('5 ROMP Utilisation'!$E$19=0,"",'5 ROMP Utilisation'!$AA$19)</f>
        <v/>
      </c>
    </row>
    <row r="538" spans="1:7" x14ac:dyDescent="0.45">
      <c r="A538" s="442" t="s">
        <v>1851</v>
      </c>
      <c r="B538" s="442" t="s">
        <v>513</v>
      </c>
      <c r="C538" s="441">
        <v>28</v>
      </c>
      <c r="D538" s="441" t="s">
        <v>1850</v>
      </c>
      <c r="E538" s="441" t="s">
        <v>482</v>
      </c>
      <c r="F538" s="441" t="s">
        <v>499</v>
      </c>
      <c r="G538" s="444">
        <f>'5 ROMP Utilisation'!$E$20</f>
        <v>0</v>
      </c>
    </row>
    <row r="539" spans="1:7" x14ac:dyDescent="0.45">
      <c r="A539" s="442" t="s">
        <v>1849</v>
      </c>
      <c r="B539" s="442"/>
      <c r="C539" s="441">
        <v>28</v>
      </c>
      <c r="D539" s="441" t="s">
        <v>1848</v>
      </c>
      <c r="E539" s="441" t="s">
        <v>482</v>
      </c>
      <c r="F539" s="441" t="s">
        <v>1225</v>
      </c>
      <c r="G539" s="445" t="str">
        <f>IF('5 ROMP Utilisation'!$E$20=0,"",'5 ROMP Utilisation'!$H$20)</f>
        <v/>
      </c>
    </row>
    <row r="540" spans="1:7" x14ac:dyDescent="0.45">
      <c r="A540" s="442" t="s">
        <v>1847</v>
      </c>
      <c r="B540" s="442"/>
      <c r="C540" s="441">
        <v>28</v>
      </c>
      <c r="D540" s="441" t="s">
        <v>1846</v>
      </c>
      <c r="E540" s="441" t="s">
        <v>482</v>
      </c>
      <c r="F540" s="441" t="s">
        <v>499</v>
      </c>
      <c r="G540" s="444" t="str">
        <f>IF('5 ROMP Utilisation'!$E$20=0,"",'5 ROMP Utilisation'!$I$20)</f>
        <v/>
      </c>
    </row>
    <row r="541" spans="1:7" x14ac:dyDescent="0.45">
      <c r="A541" s="442" t="s">
        <v>1845</v>
      </c>
      <c r="B541" s="442"/>
      <c r="C541" s="441">
        <v>28</v>
      </c>
      <c r="D541" s="441" t="s">
        <v>1844</v>
      </c>
      <c r="E541" s="441" t="s">
        <v>482</v>
      </c>
      <c r="F541" s="441" t="s">
        <v>1225</v>
      </c>
      <c r="G541" s="445" t="str">
        <f>IF('5 ROMP Utilisation'!$E$20=0,"",'5 ROMP Utilisation'!$J$20)</f>
        <v/>
      </c>
    </row>
    <row r="542" spans="1:7" x14ac:dyDescent="0.45">
      <c r="A542" s="442" t="s">
        <v>1843</v>
      </c>
      <c r="B542" s="442"/>
      <c r="C542" s="441">
        <v>28</v>
      </c>
      <c r="D542" s="441" t="s">
        <v>1842</v>
      </c>
      <c r="E542" s="441" t="s">
        <v>482</v>
      </c>
      <c r="F542" s="441" t="s">
        <v>499</v>
      </c>
      <c r="G542" s="444" t="str">
        <f>IF('5 ROMP Utilisation'!$E$20=0,"",'5 ROMP Utilisation'!$K$20)</f>
        <v/>
      </c>
    </row>
    <row r="543" spans="1:7" x14ac:dyDescent="0.45">
      <c r="A543" s="442" t="s">
        <v>1841</v>
      </c>
      <c r="B543" s="442"/>
      <c r="C543" s="441">
        <v>28</v>
      </c>
      <c r="D543" s="441" t="s">
        <v>1840</v>
      </c>
      <c r="E543" s="441" t="s">
        <v>482</v>
      </c>
      <c r="F543" s="441" t="s">
        <v>2982</v>
      </c>
      <c r="G543" s="445" t="str">
        <f>IF('5 ROMP Utilisation'!$E$20=0,"",'5 ROMP Utilisation'!$X$20)</f>
        <v/>
      </c>
    </row>
    <row r="544" spans="1:7" x14ac:dyDescent="0.45">
      <c r="A544" s="442" t="s">
        <v>1839</v>
      </c>
      <c r="B544" s="442"/>
      <c r="C544" s="441">
        <v>28</v>
      </c>
      <c r="D544" s="441" t="s">
        <v>1838</v>
      </c>
      <c r="E544" s="441" t="s">
        <v>482</v>
      </c>
      <c r="F544" s="441" t="s">
        <v>1225</v>
      </c>
      <c r="G544" s="445" t="str">
        <f>IF('5 ROMP Utilisation'!$E$20=0,"",'5 ROMP Utilisation'!$L$20)</f>
        <v/>
      </c>
    </row>
    <row r="545" spans="1:7" x14ac:dyDescent="0.45">
      <c r="A545" s="442" t="s">
        <v>1837</v>
      </c>
      <c r="B545" s="442"/>
      <c r="C545" s="441">
        <v>28</v>
      </c>
      <c r="D545" s="441" t="s">
        <v>1836</v>
      </c>
      <c r="E545" s="441" t="s">
        <v>482</v>
      </c>
      <c r="F545" s="441" t="s">
        <v>499</v>
      </c>
      <c r="G545" s="444" t="str">
        <f>IF('5 ROMP Utilisation'!$E$20=0,"",'5 ROMP Utilisation'!$M$20)</f>
        <v/>
      </c>
    </row>
    <row r="546" spans="1:7" x14ac:dyDescent="0.45">
      <c r="A546" s="442" t="s">
        <v>1835</v>
      </c>
      <c r="B546" s="442"/>
      <c r="C546" s="441">
        <v>28</v>
      </c>
      <c r="D546" s="441" t="s">
        <v>1834</v>
      </c>
      <c r="E546" s="441" t="s">
        <v>482</v>
      </c>
      <c r="F546" s="441" t="s">
        <v>1225</v>
      </c>
      <c r="G546" s="445" t="str">
        <f>IF('5 ROMP Utilisation'!$E$20=0,"",'5 ROMP Utilisation'!$N$20)</f>
        <v/>
      </c>
    </row>
    <row r="547" spans="1:7" x14ac:dyDescent="0.45">
      <c r="A547" s="442" t="s">
        <v>1833</v>
      </c>
      <c r="B547" s="442"/>
      <c r="C547" s="441">
        <v>28</v>
      </c>
      <c r="D547" s="441" t="s">
        <v>1832</v>
      </c>
      <c r="E547" s="441" t="s">
        <v>482</v>
      </c>
      <c r="F547" s="441" t="s">
        <v>499</v>
      </c>
      <c r="G547" s="444" t="str">
        <f>IF('5 ROMP Utilisation'!$E$20=0,"",'5 ROMP Utilisation'!$O$20)</f>
        <v/>
      </c>
    </row>
    <row r="548" spans="1:7" x14ac:dyDescent="0.45">
      <c r="A548" s="442" t="s">
        <v>1831</v>
      </c>
      <c r="B548" s="442"/>
      <c r="C548" s="441">
        <v>28</v>
      </c>
      <c r="D548" s="441" t="s">
        <v>1830</v>
      </c>
      <c r="E548" s="441" t="s">
        <v>482</v>
      </c>
      <c r="F548" s="441" t="s">
        <v>2982</v>
      </c>
      <c r="G548" s="444" t="str">
        <f>IF('5 ROMP Utilisation'!$E$20=0,"",'5 ROMP Utilisation'!$Y$20)</f>
        <v/>
      </c>
    </row>
    <row r="549" spans="1:7" x14ac:dyDescent="0.45">
      <c r="A549" s="442" t="s">
        <v>1829</v>
      </c>
      <c r="B549" s="442"/>
      <c r="C549" s="441">
        <v>28</v>
      </c>
      <c r="D549" s="441" t="s">
        <v>1828</v>
      </c>
      <c r="E549" s="441" t="s">
        <v>482</v>
      </c>
      <c r="F549" s="441" t="s">
        <v>1225</v>
      </c>
      <c r="G549" s="445" t="str">
        <f>IF('5 ROMP Utilisation'!$E$20=0,"",'5 ROMP Utilisation'!$P$20)</f>
        <v/>
      </c>
    </row>
    <row r="550" spans="1:7" x14ac:dyDescent="0.45">
      <c r="A550" s="442" t="s">
        <v>1827</v>
      </c>
      <c r="B550" s="442"/>
      <c r="C550" s="441">
        <v>28</v>
      </c>
      <c r="D550" s="441" t="s">
        <v>1826</v>
      </c>
      <c r="E550" s="441" t="s">
        <v>482</v>
      </c>
      <c r="F550" s="441" t="s">
        <v>499</v>
      </c>
      <c r="G550" s="444" t="str">
        <f>IF('5 ROMP Utilisation'!$E$20=0,"",'5 ROMP Utilisation'!$Q$20)</f>
        <v/>
      </c>
    </row>
    <row r="551" spans="1:7" x14ac:dyDescent="0.45">
      <c r="A551" s="442" t="s">
        <v>1825</v>
      </c>
      <c r="B551" s="442"/>
      <c r="C551" s="441">
        <v>28</v>
      </c>
      <c r="D551" s="441" t="s">
        <v>1824</v>
      </c>
      <c r="E551" s="441" t="s">
        <v>482</v>
      </c>
      <c r="F551" s="441" t="s">
        <v>1225</v>
      </c>
      <c r="G551" s="445" t="str">
        <f>IF('5 ROMP Utilisation'!$E$20=0,"",'5 ROMP Utilisation'!$R$20)</f>
        <v/>
      </c>
    </row>
    <row r="552" spans="1:7" x14ac:dyDescent="0.45">
      <c r="A552" s="442" t="s">
        <v>1823</v>
      </c>
      <c r="B552" s="442"/>
      <c r="C552" s="441">
        <v>28</v>
      </c>
      <c r="D552" s="441" t="s">
        <v>1822</v>
      </c>
      <c r="E552" s="441" t="s">
        <v>482</v>
      </c>
      <c r="F552" s="441" t="s">
        <v>499</v>
      </c>
      <c r="G552" s="444" t="str">
        <f>IF('5 ROMP Utilisation'!$E$20=0,"",'5 ROMP Utilisation'!$S$20)</f>
        <v/>
      </c>
    </row>
    <row r="553" spans="1:7" x14ac:dyDescent="0.45">
      <c r="A553" s="442" t="s">
        <v>1821</v>
      </c>
      <c r="B553" s="442" t="s">
        <v>1221</v>
      </c>
      <c r="C553" s="441">
        <v>28</v>
      </c>
      <c r="D553" s="441" t="s">
        <v>1820</v>
      </c>
      <c r="E553" s="441" t="s">
        <v>482</v>
      </c>
      <c r="F553" s="441" t="s">
        <v>383</v>
      </c>
      <c r="G553" s="443" t="str">
        <f>IF('5 ROMP Utilisation'!$E$20=0,"",'5 ROMP Utilisation'!$T$20)</f>
        <v/>
      </c>
    </row>
    <row r="554" spans="1:7" x14ac:dyDescent="0.45">
      <c r="A554" s="442" t="s">
        <v>1819</v>
      </c>
      <c r="B554" s="442" t="s">
        <v>494</v>
      </c>
      <c r="C554" s="441">
        <v>28</v>
      </c>
      <c r="D554" s="441" t="s">
        <v>1818</v>
      </c>
      <c r="E554" s="441" t="s">
        <v>482</v>
      </c>
      <c r="F554" s="441" t="s">
        <v>383</v>
      </c>
      <c r="G554" s="440" t="str">
        <f>IF('5 ROMP Utilisation'!$E$20=0,"",'5 ROMP Utilisation'!$V$20)</f>
        <v/>
      </c>
    </row>
    <row r="555" spans="1:7" ht="14.65" thickBot="1" x14ac:dyDescent="0.5">
      <c r="A555" s="439" t="s">
        <v>1817</v>
      </c>
      <c r="B555" s="439"/>
      <c r="C555" s="438">
        <v>28</v>
      </c>
      <c r="D555" s="438" t="s">
        <v>1816</v>
      </c>
      <c r="E555" s="438" t="s">
        <v>482</v>
      </c>
      <c r="F555" s="438" t="s">
        <v>490</v>
      </c>
      <c r="G555" s="437" t="str">
        <f>IF('5 ROMP Utilisation'!$E$20=0,"",'5 ROMP Utilisation'!$AA$20)</f>
        <v/>
      </c>
    </row>
    <row r="556" spans="1:7" x14ac:dyDescent="0.45">
      <c r="A556" s="426" t="s">
        <v>1815</v>
      </c>
      <c r="B556" s="426" t="s">
        <v>513</v>
      </c>
      <c r="C556" s="425">
        <v>28</v>
      </c>
      <c r="D556" s="425" t="s">
        <v>1814</v>
      </c>
      <c r="E556" s="425" t="s">
        <v>482</v>
      </c>
      <c r="F556" s="425" t="s">
        <v>499</v>
      </c>
      <c r="G556" s="427">
        <f>'5 ROMP Utilisation'!$E$21</f>
        <v>0</v>
      </c>
    </row>
    <row r="557" spans="1:7" x14ac:dyDescent="0.45">
      <c r="A557" s="426" t="s">
        <v>1813</v>
      </c>
      <c r="B557" s="426"/>
      <c r="C557" s="425">
        <v>28</v>
      </c>
      <c r="D557" s="425" t="s">
        <v>1812</v>
      </c>
      <c r="E557" s="425" t="s">
        <v>482</v>
      </c>
      <c r="F557" s="425" t="s">
        <v>1225</v>
      </c>
      <c r="G557" s="436" t="str">
        <f>IF('5 ROMP Utilisation'!$E$21=0,"",'5 ROMP Utilisation'!$H$21)</f>
        <v/>
      </c>
    </row>
    <row r="558" spans="1:7" x14ac:dyDescent="0.45">
      <c r="A558" s="426" t="s">
        <v>1811</v>
      </c>
      <c r="B558" s="426"/>
      <c r="C558" s="425">
        <v>28</v>
      </c>
      <c r="D558" s="425" t="s">
        <v>1810</v>
      </c>
      <c r="E558" s="425" t="s">
        <v>482</v>
      </c>
      <c r="F558" s="425" t="s">
        <v>499</v>
      </c>
      <c r="G558" s="427" t="str">
        <f>IF('5 ROMP Utilisation'!$E$21=0,"",'5 ROMP Utilisation'!$I$21)</f>
        <v/>
      </c>
    </row>
    <row r="559" spans="1:7" x14ac:dyDescent="0.45">
      <c r="A559" s="426" t="s">
        <v>1809</v>
      </c>
      <c r="B559" s="426"/>
      <c r="C559" s="425">
        <v>28</v>
      </c>
      <c r="D559" s="425" t="s">
        <v>1808</v>
      </c>
      <c r="E559" s="425" t="s">
        <v>482</v>
      </c>
      <c r="F559" s="425" t="s">
        <v>1225</v>
      </c>
      <c r="G559" s="436" t="str">
        <f>IF('5 ROMP Utilisation'!$E$21=0,"",'5 ROMP Utilisation'!$J$21)</f>
        <v/>
      </c>
    </row>
    <row r="560" spans="1:7" x14ac:dyDescent="0.45">
      <c r="A560" s="426" t="s">
        <v>1807</v>
      </c>
      <c r="B560" s="426"/>
      <c r="C560" s="425">
        <v>28</v>
      </c>
      <c r="D560" s="425" t="s">
        <v>1806</v>
      </c>
      <c r="E560" s="425" t="s">
        <v>482</v>
      </c>
      <c r="F560" s="425" t="s">
        <v>499</v>
      </c>
      <c r="G560" s="427" t="str">
        <f>IF('5 ROMP Utilisation'!$E$21=0,"",'5 ROMP Utilisation'!$K$21)</f>
        <v/>
      </c>
    </row>
    <row r="561" spans="1:7" x14ac:dyDescent="0.45">
      <c r="A561" s="426" t="s">
        <v>1805</v>
      </c>
      <c r="B561" s="426"/>
      <c r="C561" s="425">
        <v>28</v>
      </c>
      <c r="D561" s="425" t="s">
        <v>1804</v>
      </c>
      <c r="E561" s="425" t="s">
        <v>482</v>
      </c>
      <c r="F561" s="425" t="s">
        <v>2982</v>
      </c>
      <c r="G561" s="436" t="str">
        <f>IF('5 ROMP Utilisation'!$E$21=0,"",'5 ROMP Utilisation'!$X$21)</f>
        <v/>
      </c>
    </row>
    <row r="562" spans="1:7" x14ac:dyDescent="0.45">
      <c r="A562" s="426" t="s">
        <v>1803</v>
      </c>
      <c r="B562" s="426"/>
      <c r="C562" s="425">
        <v>28</v>
      </c>
      <c r="D562" s="425" t="s">
        <v>1802</v>
      </c>
      <c r="E562" s="425" t="s">
        <v>482</v>
      </c>
      <c r="F562" s="425" t="s">
        <v>1225</v>
      </c>
      <c r="G562" s="436" t="str">
        <f>IF('5 ROMP Utilisation'!$E$21=0,"",'5 ROMP Utilisation'!$L$21)</f>
        <v/>
      </c>
    </row>
    <row r="563" spans="1:7" x14ac:dyDescent="0.45">
      <c r="A563" s="426" t="s">
        <v>1801</v>
      </c>
      <c r="B563" s="426"/>
      <c r="C563" s="425">
        <v>28</v>
      </c>
      <c r="D563" s="425" t="s">
        <v>1800</v>
      </c>
      <c r="E563" s="425" t="s">
        <v>482</v>
      </c>
      <c r="F563" s="425" t="s">
        <v>499</v>
      </c>
      <c r="G563" s="427" t="str">
        <f>IF('5 ROMP Utilisation'!$E$21=0,"",'5 ROMP Utilisation'!$M$21)</f>
        <v/>
      </c>
    </row>
    <row r="564" spans="1:7" x14ac:dyDescent="0.45">
      <c r="A564" s="426" t="s">
        <v>1799</v>
      </c>
      <c r="B564" s="426"/>
      <c r="C564" s="425">
        <v>28</v>
      </c>
      <c r="D564" s="425" t="s">
        <v>1798</v>
      </c>
      <c r="E564" s="425" t="s">
        <v>482</v>
      </c>
      <c r="F564" s="425" t="s">
        <v>1225</v>
      </c>
      <c r="G564" s="436" t="str">
        <f>IF('5 ROMP Utilisation'!$E$21=0,"",'5 ROMP Utilisation'!$N$21)</f>
        <v/>
      </c>
    </row>
    <row r="565" spans="1:7" x14ac:dyDescent="0.45">
      <c r="A565" s="426" t="s">
        <v>1797</v>
      </c>
      <c r="B565" s="426"/>
      <c r="C565" s="425">
        <v>28</v>
      </c>
      <c r="D565" s="425" t="s">
        <v>1796</v>
      </c>
      <c r="E565" s="425" t="s">
        <v>482</v>
      </c>
      <c r="F565" s="425" t="s">
        <v>499</v>
      </c>
      <c r="G565" s="427" t="str">
        <f>IF('5 ROMP Utilisation'!$E$21=0,"",'5 ROMP Utilisation'!$O$21)</f>
        <v/>
      </c>
    </row>
    <row r="566" spans="1:7" x14ac:dyDescent="0.45">
      <c r="A566" s="426" t="s">
        <v>1795</v>
      </c>
      <c r="B566" s="426"/>
      <c r="C566" s="425">
        <v>28</v>
      </c>
      <c r="D566" s="425" t="s">
        <v>1794</v>
      </c>
      <c r="E566" s="425" t="s">
        <v>482</v>
      </c>
      <c r="F566" s="425" t="s">
        <v>2982</v>
      </c>
      <c r="G566" s="427" t="str">
        <f>IF('5 ROMP Utilisation'!$E$21=0,"",'5 ROMP Utilisation'!$Y$21)</f>
        <v/>
      </c>
    </row>
    <row r="567" spans="1:7" x14ac:dyDescent="0.45">
      <c r="A567" s="426" t="s">
        <v>1793</v>
      </c>
      <c r="B567" s="426"/>
      <c r="C567" s="425">
        <v>28</v>
      </c>
      <c r="D567" s="425" t="s">
        <v>1792</v>
      </c>
      <c r="E567" s="425" t="s">
        <v>482</v>
      </c>
      <c r="F567" s="425" t="s">
        <v>1225</v>
      </c>
      <c r="G567" s="436" t="str">
        <f>IF('5 ROMP Utilisation'!$E$21=0,"",'5 ROMP Utilisation'!$P$21)</f>
        <v/>
      </c>
    </row>
    <row r="568" spans="1:7" x14ac:dyDescent="0.45">
      <c r="A568" s="426" t="s">
        <v>1791</v>
      </c>
      <c r="B568" s="426"/>
      <c r="C568" s="425">
        <v>28</v>
      </c>
      <c r="D568" s="425" t="s">
        <v>1790</v>
      </c>
      <c r="E568" s="425" t="s">
        <v>482</v>
      </c>
      <c r="F568" s="425" t="s">
        <v>499</v>
      </c>
      <c r="G568" s="427" t="str">
        <f>IF('5 ROMP Utilisation'!$E$21=0,"",'5 ROMP Utilisation'!$Q$21)</f>
        <v/>
      </c>
    </row>
    <row r="569" spans="1:7" x14ac:dyDescent="0.45">
      <c r="A569" s="426" t="s">
        <v>1789</v>
      </c>
      <c r="B569" s="426"/>
      <c r="C569" s="425">
        <v>28</v>
      </c>
      <c r="D569" s="425" t="s">
        <v>1788</v>
      </c>
      <c r="E569" s="425" t="s">
        <v>482</v>
      </c>
      <c r="F569" s="425" t="s">
        <v>1225</v>
      </c>
      <c r="G569" s="436" t="str">
        <f>IF('5 ROMP Utilisation'!$E$21=0,"",'5 ROMP Utilisation'!$R$21)</f>
        <v/>
      </c>
    </row>
    <row r="570" spans="1:7" x14ac:dyDescent="0.45">
      <c r="A570" s="426" t="s">
        <v>1787</v>
      </c>
      <c r="B570" s="426"/>
      <c r="C570" s="425">
        <v>28</v>
      </c>
      <c r="D570" s="425" t="s">
        <v>1786</v>
      </c>
      <c r="E570" s="425" t="s">
        <v>482</v>
      </c>
      <c r="F570" s="425" t="s">
        <v>499</v>
      </c>
      <c r="G570" s="427" t="str">
        <f>IF('5 ROMP Utilisation'!$E$21=0,"",'5 ROMP Utilisation'!$S$21)</f>
        <v/>
      </c>
    </row>
    <row r="571" spans="1:7" x14ac:dyDescent="0.45">
      <c r="A571" s="426" t="s">
        <v>1785</v>
      </c>
      <c r="B571" s="426" t="s">
        <v>1221</v>
      </c>
      <c r="C571" s="425">
        <v>28</v>
      </c>
      <c r="D571" s="425" t="s">
        <v>1784</v>
      </c>
      <c r="E571" s="425" t="s">
        <v>482</v>
      </c>
      <c r="F571" s="425" t="s">
        <v>383</v>
      </c>
      <c r="G571" s="435" t="str">
        <f>IF('5 ROMP Utilisation'!$E$21=0,"",'5 ROMP Utilisation'!$T$21)</f>
        <v/>
      </c>
    </row>
    <row r="572" spans="1:7" x14ac:dyDescent="0.45">
      <c r="A572" s="426" t="s">
        <v>1783</v>
      </c>
      <c r="B572" s="426" t="s">
        <v>494</v>
      </c>
      <c r="C572" s="425">
        <v>28</v>
      </c>
      <c r="D572" s="425" t="s">
        <v>1782</v>
      </c>
      <c r="E572" s="425" t="s">
        <v>482</v>
      </c>
      <c r="F572" s="425" t="s">
        <v>383</v>
      </c>
      <c r="G572" s="424" t="str">
        <f>IF('5 ROMP Utilisation'!$E$21=0,"",'5 ROMP Utilisation'!$V$21)</f>
        <v/>
      </c>
    </row>
    <row r="573" spans="1:7" ht="14.65" thickBot="1" x14ac:dyDescent="0.5">
      <c r="A573" s="423" t="s">
        <v>1781</v>
      </c>
      <c r="B573" s="423"/>
      <c r="C573" s="422">
        <v>28</v>
      </c>
      <c r="D573" s="422" t="s">
        <v>1780</v>
      </c>
      <c r="E573" s="422" t="s">
        <v>482</v>
      </c>
      <c r="F573" s="422" t="s">
        <v>490</v>
      </c>
      <c r="G573" s="421" t="str">
        <f>IF('5 ROMP Utilisation'!$E$21=0,"",'5 ROMP Utilisation'!$AA$21)</f>
        <v/>
      </c>
    </row>
    <row r="574" spans="1:7" x14ac:dyDescent="0.45">
      <c r="A574" s="442" t="s">
        <v>1779</v>
      </c>
      <c r="B574" s="442" t="s">
        <v>513</v>
      </c>
      <c r="C574" s="441">
        <v>28</v>
      </c>
      <c r="D574" s="441" t="s">
        <v>1778</v>
      </c>
      <c r="E574" s="441" t="s">
        <v>482</v>
      </c>
      <c r="F574" s="441" t="s">
        <v>499</v>
      </c>
      <c r="G574" s="444">
        <f>'5 ROMP Utilisation'!$E$22</f>
        <v>0</v>
      </c>
    </row>
    <row r="575" spans="1:7" x14ac:dyDescent="0.45">
      <c r="A575" s="442" t="s">
        <v>1777</v>
      </c>
      <c r="B575" s="442"/>
      <c r="C575" s="441">
        <v>28</v>
      </c>
      <c r="D575" s="441" t="s">
        <v>1776</v>
      </c>
      <c r="E575" s="441" t="s">
        <v>482</v>
      </c>
      <c r="F575" s="441" t="s">
        <v>1225</v>
      </c>
      <c r="G575" s="445" t="str">
        <f>IF('5 ROMP Utilisation'!$E$22=0,"",'5 ROMP Utilisation'!$H$22)</f>
        <v/>
      </c>
    </row>
    <row r="576" spans="1:7" x14ac:dyDescent="0.45">
      <c r="A576" s="442" t="s">
        <v>1775</v>
      </c>
      <c r="B576" s="442"/>
      <c r="C576" s="441">
        <v>28</v>
      </c>
      <c r="D576" s="441" t="s">
        <v>1774</v>
      </c>
      <c r="E576" s="441" t="s">
        <v>482</v>
      </c>
      <c r="F576" s="441" t="s">
        <v>499</v>
      </c>
      <c r="G576" s="444" t="str">
        <f>IF('5 ROMP Utilisation'!$E$22=0,"",'5 ROMP Utilisation'!$I$22)</f>
        <v/>
      </c>
    </row>
    <row r="577" spans="1:7" x14ac:dyDescent="0.45">
      <c r="A577" s="442" t="s">
        <v>1773</v>
      </c>
      <c r="B577" s="442"/>
      <c r="C577" s="441">
        <v>28</v>
      </c>
      <c r="D577" s="441" t="s">
        <v>1772</v>
      </c>
      <c r="E577" s="441" t="s">
        <v>482</v>
      </c>
      <c r="F577" s="441" t="s">
        <v>1225</v>
      </c>
      <c r="G577" s="445" t="str">
        <f>IF('5 ROMP Utilisation'!$E$22=0,"",'5 ROMP Utilisation'!$J$22)</f>
        <v/>
      </c>
    </row>
    <row r="578" spans="1:7" x14ac:dyDescent="0.45">
      <c r="A578" s="442" t="s">
        <v>1771</v>
      </c>
      <c r="B578" s="442"/>
      <c r="C578" s="441">
        <v>28</v>
      </c>
      <c r="D578" s="441" t="s">
        <v>1770</v>
      </c>
      <c r="E578" s="441" t="s">
        <v>482</v>
      </c>
      <c r="F578" s="441" t="s">
        <v>499</v>
      </c>
      <c r="G578" s="444" t="str">
        <f>IF('5 ROMP Utilisation'!$E$22=0,"",'5 ROMP Utilisation'!$K$22)</f>
        <v/>
      </c>
    </row>
    <row r="579" spans="1:7" x14ac:dyDescent="0.45">
      <c r="A579" s="442" t="s">
        <v>1769</v>
      </c>
      <c r="B579" s="442"/>
      <c r="C579" s="441">
        <v>28</v>
      </c>
      <c r="D579" s="441" t="s">
        <v>1768</v>
      </c>
      <c r="E579" s="441" t="s">
        <v>482</v>
      </c>
      <c r="F579" s="441" t="s">
        <v>2982</v>
      </c>
      <c r="G579" s="445" t="str">
        <f>IF('5 ROMP Utilisation'!$E$22=0,"",'5 ROMP Utilisation'!$X$22)</f>
        <v/>
      </c>
    </row>
    <row r="580" spans="1:7" x14ac:dyDescent="0.45">
      <c r="A580" s="442" t="s">
        <v>1767</v>
      </c>
      <c r="B580" s="442"/>
      <c r="C580" s="441">
        <v>28</v>
      </c>
      <c r="D580" s="441" t="s">
        <v>1766</v>
      </c>
      <c r="E580" s="441" t="s">
        <v>482</v>
      </c>
      <c r="F580" s="441" t="s">
        <v>1225</v>
      </c>
      <c r="G580" s="445" t="str">
        <f>IF('5 ROMP Utilisation'!$E$22=0,"",'5 ROMP Utilisation'!$L$22)</f>
        <v/>
      </c>
    </row>
    <row r="581" spans="1:7" x14ac:dyDescent="0.45">
      <c r="A581" s="442" t="s">
        <v>1765</v>
      </c>
      <c r="B581" s="442"/>
      <c r="C581" s="441">
        <v>28</v>
      </c>
      <c r="D581" s="441" t="s">
        <v>1764</v>
      </c>
      <c r="E581" s="441" t="s">
        <v>482</v>
      </c>
      <c r="F581" s="441" t="s">
        <v>499</v>
      </c>
      <c r="G581" s="444" t="str">
        <f>IF('5 ROMP Utilisation'!$E$22=0,"",'5 ROMP Utilisation'!$M$22)</f>
        <v/>
      </c>
    </row>
    <row r="582" spans="1:7" x14ac:dyDescent="0.45">
      <c r="A582" s="442" t="s">
        <v>1763</v>
      </c>
      <c r="B582" s="442"/>
      <c r="C582" s="441">
        <v>28</v>
      </c>
      <c r="D582" s="441" t="s">
        <v>1762</v>
      </c>
      <c r="E582" s="441" t="s">
        <v>482</v>
      </c>
      <c r="F582" s="441" t="s">
        <v>1225</v>
      </c>
      <c r="G582" s="445" t="str">
        <f>IF('5 ROMP Utilisation'!$E$22=0,"",'5 ROMP Utilisation'!$N$22)</f>
        <v/>
      </c>
    </row>
    <row r="583" spans="1:7" x14ac:dyDescent="0.45">
      <c r="A583" s="442" t="s">
        <v>1761</v>
      </c>
      <c r="B583" s="442"/>
      <c r="C583" s="441">
        <v>28</v>
      </c>
      <c r="D583" s="441" t="s">
        <v>1760</v>
      </c>
      <c r="E583" s="441" t="s">
        <v>482</v>
      </c>
      <c r="F583" s="441" t="s">
        <v>499</v>
      </c>
      <c r="G583" s="444" t="str">
        <f>IF('5 ROMP Utilisation'!$E$22=0,"",'5 ROMP Utilisation'!$O$22)</f>
        <v/>
      </c>
    </row>
    <row r="584" spans="1:7" x14ac:dyDescent="0.45">
      <c r="A584" s="442" t="s">
        <v>1759</v>
      </c>
      <c r="B584" s="442"/>
      <c r="C584" s="441">
        <v>28</v>
      </c>
      <c r="D584" s="441" t="s">
        <v>1758</v>
      </c>
      <c r="E584" s="441" t="s">
        <v>482</v>
      </c>
      <c r="F584" s="441" t="s">
        <v>2982</v>
      </c>
      <c r="G584" s="444" t="str">
        <f>IF('5 ROMP Utilisation'!$E$22=0,"",'5 ROMP Utilisation'!$Y$22)</f>
        <v/>
      </c>
    </row>
    <row r="585" spans="1:7" x14ac:dyDescent="0.45">
      <c r="A585" s="442" t="s">
        <v>1757</v>
      </c>
      <c r="B585" s="442"/>
      <c r="C585" s="441">
        <v>28</v>
      </c>
      <c r="D585" s="441" t="s">
        <v>1756</v>
      </c>
      <c r="E585" s="441" t="s">
        <v>482</v>
      </c>
      <c r="F585" s="441" t="s">
        <v>1225</v>
      </c>
      <c r="G585" s="445" t="str">
        <f>IF('5 ROMP Utilisation'!$E$22=0,"",'5 ROMP Utilisation'!$P$22)</f>
        <v/>
      </c>
    </row>
    <row r="586" spans="1:7" x14ac:dyDescent="0.45">
      <c r="A586" s="442" t="s">
        <v>1755</v>
      </c>
      <c r="B586" s="442"/>
      <c r="C586" s="441">
        <v>28</v>
      </c>
      <c r="D586" s="441" t="s">
        <v>1754</v>
      </c>
      <c r="E586" s="441" t="s">
        <v>482</v>
      </c>
      <c r="F586" s="441" t="s">
        <v>499</v>
      </c>
      <c r="G586" s="444" t="str">
        <f>IF('5 ROMP Utilisation'!$E$22=0,"",'5 ROMP Utilisation'!$Q$22)</f>
        <v/>
      </c>
    </row>
    <row r="587" spans="1:7" x14ac:dyDescent="0.45">
      <c r="A587" s="442" t="s">
        <v>1753</v>
      </c>
      <c r="B587" s="442"/>
      <c r="C587" s="441">
        <v>28</v>
      </c>
      <c r="D587" s="441" t="s">
        <v>1752</v>
      </c>
      <c r="E587" s="441" t="s">
        <v>482</v>
      </c>
      <c r="F587" s="441" t="s">
        <v>1225</v>
      </c>
      <c r="G587" s="445" t="str">
        <f>IF('5 ROMP Utilisation'!$E$22=0,"",'5 ROMP Utilisation'!$R$22)</f>
        <v/>
      </c>
    </row>
    <row r="588" spans="1:7" x14ac:dyDescent="0.45">
      <c r="A588" s="442" t="s">
        <v>1751</v>
      </c>
      <c r="B588" s="442"/>
      <c r="C588" s="441">
        <v>28</v>
      </c>
      <c r="D588" s="441" t="s">
        <v>1750</v>
      </c>
      <c r="E588" s="441" t="s">
        <v>482</v>
      </c>
      <c r="F588" s="441" t="s">
        <v>499</v>
      </c>
      <c r="G588" s="444" t="str">
        <f>IF('5 ROMP Utilisation'!$E$22=0,"",'5 ROMP Utilisation'!$S$22)</f>
        <v/>
      </c>
    </row>
    <row r="589" spans="1:7" x14ac:dyDescent="0.45">
      <c r="A589" s="442" t="s">
        <v>1749</v>
      </c>
      <c r="B589" s="442" t="s">
        <v>1221</v>
      </c>
      <c r="C589" s="441">
        <v>28</v>
      </c>
      <c r="D589" s="441" t="s">
        <v>1748</v>
      </c>
      <c r="E589" s="441" t="s">
        <v>482</v>
      </c>
      <c r="F589" s="441" t="s">
        <v>383</v>
      </c>
      <c r="G589" s="443" t="str">
        <f>IF('5 ROMP Utilisation'!$E$22=0,"",'5 ROMP Utilisation'!$T$22)</f>
        <v/>
      </c>
    </row>
    <row r="590" spans="1:7" x14ac:dyDescent="0.45">
      <c r="A590" s="442" t="s">
        <v>1747</v>
      </c>
      <c r="B590" s="442" t="s">
        <v>494</v>
      </c>
      <c r="C590" s="441">
        <v>28</v>
      </c>
      <c r="D590" s="441" t="s">
        <v>1746</v>
      </c>
      <c r="E590" s="441" t="s">
        <v>482</v>
      </c>
      <c r="F590" s="441" t="s">
        <v>383</v>
      </c>
      <c r="G590" s="440" t="str">
        <f>IF('5 ROMP Utilisation'!$E$22=0,"",'5 ROMP Utilisation'!$V$22)</f>
        <v/>
      </c>
    </row>
    <row r="591" spans="1:7" ht="14.65" thickBot="1" x14ac:dyDescent="0.5">
      <c r="A591" s="439" t="s">
        <v>1745</v>
      </c>
      <c r="B591" s="439"/>
      <c r="C591" s="438">
        <v>28</v>
      </c>
      <c r="D591" s="438" t="s">
        <v>1744</v>
      </c>
      <c r="E591" s="438" t="s">
        <v>482</v>
      </c>
      <c r="F591" s="438" t="s">
        <v>490</v>
      </c>
      <c r="G591" s="437" t="str">
        <f>IF('5 ROMP Utilisation'!$E$22=0,"",'5 ROMP Utilisation'!$AA$22)</f>
        <v/>
      </c>
    </row>
    <row r="592" spans="1:7" x14ac:dyDescent="0.45">
      <c r="A592" s="426" t="s">
        <v>1743</v>
      </c>
      <c r="B592" s="426" t="s">
        <v>513</v>
      </c>
      <c r="C592" s="425">
        <v>28</v>
      </c>
      <c r="D592" s="425" t="s">
        <v>1742</v>
      </c>
      <c r="E592" s="425" t="s">
        <v>482</v>
      </c>
      <c r="F592" s="425" t="s">
        <v>499</v>
      </c>
      <c r="G592" s="427">
        <f>'5 ROMP Utilisation'!$E$23</f>
        <v>0</v>
      </c>
    </row>
    <row r="593" spans="1:7" x14ac:dyDescent="0.45">
      <c r="A593" s="426" t="s">
        <v>1741</v>
      </c>
      <c r="B593" s="426"/>
      <c r="C593" s="425">
        <v>28</v>
      </c>
      <c r="D593" s="425" t="s">
        <v>1740</v>
      </c>
      <c r="E593" s="425" t="s">
        <v>482</v>
      </c>
      <c r="F593" s="425" t="s">
        <v>1225</v>
      </c>
      <c r="G593" s="436" t="str">
        <f>IF('5 ROMP Utilisation'!$E$23=0,"",'5 ROMP Utilisation'!$H$23)</f>
        <v/>
      </c>
    </row>
    <row r="594" spans="1:7" x14ac:dyDescent="0.45">
      <c r="A594" s="426" t="s">
        <v>1739</v>
      </c>
      <c r="B594" s="426"/>
      <c r="C594" s="425">
        <v>28</v>
      </c>
      <c r="D594" s="425" t="s">
        <v>1738</v>
      </c>
      <c r="E594" s="425" t="s">
        <v>482</v>
      </c>
      <c r="F594" s="425" t="s">
        <v>499</v>
      </c>
      <c r="G594" s="427" t="str">
        <f>IF('5 ROMP Utilisation'!$E$23=0,"",'5 ROMP Utilisation'!$I$23)</f>
        <v/>
      </c>
    </row>
    <row r="595" spans="1:7" x14ac:dyDescent="0.45">
      <c r="A595" s="426" t="s">
        <v>1737</v>
      </c>
      <c r="B595" s="426"/>
      <c r="C595" s="425">
        <v>28</v>
      </c>
      <c r="D595" s="425" t="s">
        <v>1736</v>
      </c>
      <c r="E595" s="425" t="s">
        <v>482</v>
      </c>
      <c r="F595" s="425" t="s">
        <v>1225</v>
      </c>
      <c r="G595" s="436" t="str">
        <f>IF('5 ROMP Utilisation'!$E$23=0,"",'5 ROMP Utilisation'!$J$23)</f>
        <v/>
      </c>
    </row>
    <row r="596" spans="1:7" x14ac:dyDescent="0.45">
      <c r="A596" s="426" t="s">
        <v>1735</v>
      </c>
      <c r="B596" s="426"/>
      <c r="C596" s="425">
        <v>28</v>
      </c>
      <c r="D596" s="425" t="s">
        <v>1734</v>
      </c>
      <c r="E596" s="425" t="s">
        <v>482</v>
      </c>
      <c r="F596" s="425" t="s">
        <v>499</v>
      </c>
      <c r="G596" s="427" t="str">
        <f>IF('5 ROMP Utilisation'!$E$23=0,"",'5 ROMP Utilisation'!$K$23)</f>
        <v/>
      </c>
    </row>
    <row r="597" spans="1:7" x14ac:dyDescent="0.45">
      <c r="A597" s="426" t="s">
        <v>1733</v>
      </c>
      <c r="B597" s="426"/>
      <c r="C597" s="425">
        <v>28</v>
      </c>
      <c r="D597" s="425" t="s">
        <v>1732</v>
      </c>
      <c r="E597" s="425" t="s">
        <v>482</v>
      </c>
      <c r="F597" s="425" t="s">
        <v>2982</v>
      </c>
      <c r="G597" s="436" t="str">
        <f>IF('5 ROMP Utilisation'!$E$23=0,"",'5 ROMP Utilisation'!$X$23)</f>
        <v/>
      </c>
    </row>
    <row r="598" spans="1:7" x14ac:dyDescent="0.45">
      <c r="A598" s="426" t="s">
        <v>1731</v>
      </c>
      <c r="B598" s="426"/>
      <c r="C598" s="425">
        <v>28</v>
      </c>
      <c r="D598" s="425" t="s">
        <v>1730</v>
      </c>
      <c r="E598" s="425" t="s">
        <v>482</v>
      </c>
      <c r="F598" s="425" t="s">
        <v>1225</v>
      </c>
      <c r="G598" s="436" t="str">
        <f>IF('5 ROMP Utilisation'!$E$23=0,"",'5 ROMP Utilisation'!$L$23)</f>
        <v/>
      </c>
    </row>
    <row r="599" spans="1:7" x14ac:dyDescent="0.45">
      <c r="A599" s="426" t="s">
        <v>1729</v>
      </c>
      <c r="B599" s="426"/>
      <c r="C599" s="425">
        <v>28</v>
      </c>
      <c r="D599" s="425" t="s">
        <v>1728</v>
      </c>
      <c r="E599" s="425" t="s">
        <v>482</v>
      </c>
      <c r="F599" s="425" t="s">
        <v>499</v>
      </c>
      <c r="G599" s="427" t="str">
        <f>IF('5 ROMP Utilisation'!$E$23=0,"",'5 ROMP Utilisation'!$M$23)</f>
        <v/>
      </c>
    </row>
    <row r="600" spans="1:7" x14ac:dyDescent="0.45">
      <c r="A600" s="426" t="s">
        <v>1727</v>
      </c>
      <c r="B600" s="426"/>
      <c r="C600" s="425">
        <v>28</v>
      </c>
      <c r="D600" s="425" t="s">
        <v>1726</v>
      </c>
      <c r="E600" s="425" t="s">
        <v>482</v>
      </c>
      <c r="F600" s="425" t="s">
        <v>1225</v>
      </c>
      <c r="G600" s="436" t="str">
        <f>IF('5 ROMP Utilisation'!$E$23=0,"",'5 ROMP Utilisation'!$N$23)</f>
        <v/>
      </c>
    </row>
    <row r="601" spans="1:7" x14ac:dyDescent="0.45">
      <c r="A601" s="426" t="s">
        <v>1725</v>
      </c>
      <c r="B601" s="426"/>
      <c r="C601" s="425">
        <v>28</v>
      </c>
      <c r="D601" s="425" t="s">
        <v>1724</v>
      </c>
      <c r="E601" s="425" t="s">
        <v>482</v>
      </c>
      <c r="F601" s="425" t="s">
        <v>499</v>
      </c>
      <c r="G601" s="427" t="str">
        <f>IF('5 ROMP Utilisation'!$E$23=0,"",'5 ROMP Utilisation'!$O$23)</f>
        <v/>
      </c>
    </row>
    <row r="602" spans="1:7" x14ac:dyDescent="0.45">
      <c r="A602" s="426" t="s">
        <v>1723</v>
      </c>
      <c r="B602" s="426"/>
      <c r="C602" s="425">
        <v>28</v>
      </c>
      <c r="D602" s="425" t="s">
        <v>1722</v>
      </c>
      <c r="E602" s="425" t="s">
        <v>482</v>
      </c>
      <c r="F602" s="425" t="s">
        <v>2982</v>
      </c>
      <c r="G602" s="427" t="str">
        <f>IF('5 ROMP Utilisation'!$E$23=0,"",'5 ROMP Utilisation'!$Y$23)</f>
        <v/>
      </c>
    </row>
    <row r="603" spans="1:7" x14ac:dyDescent="0.45">
      <c r="A603" s="426" t="s">
        <v>1721</v>
      </c>
      <c r="B603" s="426"/>
      <c r="C603" s="425">
        <v>28</v>
      </c>
      <c r="D603" s="425" t="s">
        <v>1720</v>
      </c>
      <c r="E603" s="425" t="s">
        <v>482</v>
      </c>
      <c r="F603" s="425" t="s">
        <v>1225</v>
      </c>
      <c r="G603" s="436" t="str">
        <f>IF('5 ROMP Utilisation'!$E$23=0,"",'5 ROMP Utilisation'!$P$23)</f>
        <v/>
      </c>
    </row>
    <row r="604" spans="1:7" x14ac:dyDescent="0.45">
      <c r="A604" s="426" t="s">
        <v>1719</v>
      </c>
      <c r="B604" s="426"/>
      <c r="C604" s="425">
        <v>28</v>
      </c>
      <c r="D604" s="425" t="s">
        <v>1718</v>
      </c>
      <c r="E604" s="425" t="s">
        <v>482</v>
      </c>
      <c r="F604" s="425" t="s">
        <v>499</v>
      </c>
      <c r="G604" s="427" t="str">
        <f>IF('5 ROMP Utilisation'!$E$23=0,"",'5 ROMP Utilisation'!$Q$23)</f>
        <v/>
      </c>
    </row>
    <row r="605" spans="1:7" x14ac:dyDescent="0.45">
      <c r="A605" s="426" t="s">
        <v>1717</v>
      </c>
      <c r="B605" s="426"/>
      <c r="C605" s="425">
        <v>28</v>
      </c>
      <c r="D605" s="425" t="s">
        <v>1716</v>
      </c>
      <c r="E605" s="425" t="s">
        <v>482</v>
      </c>
      <c r="F605" s="425" t="s">
        <v>1225</v>
      </c>
      <c r="G605" s="436" t="str">
        <f>IF('5 ROMP Utilisation'!$E$23=0,"",'5 ROMP Utilisation'!$R$23)</f>
        <v/>
      </c>
    </row>
    <row r="606" spans="1:7" x14ac:dyDescent="0.45">
      <c r="A606" s="426" t="s">
        <v>1715</v>
      </c>
      <c r="B606" s="426"/>
      <c r="C606" s="425">
        <v>28</v>
      </c>
      <c r="D606" s="425" t="s">
        <v>1714</v>
      </c>
      <c r="E606" s="425" t="s">
        <v>482</v>
      </c>
      <c r="F606" s="425" t="s">
        <v>499</v>
      </c>
      <c r="G606" s="427" t="str">
        <f>IF('5 ROMP Utilisation'!$E$23=0,"",'5 ROMP Utilisation'!$S$23)</f>
        <v/>
      </c>
    </row>
    <row r="607" spans="1:7" x14ac:dyDescent="0.45">
      <c r="A607" s="426" t="s">
        <v>1713</v>
      </c>
      <c r="B607" s="426" t="s">
        <v>1221</v>
      </c>
      <c r="C607" s="425">
        <v>28</v>
      </c>
      <c r="D607" s="425" t="s">
        <v>1712</v>
      </c>
      <c r="E607" s="425" t="s">
        <v>482</v>
      </c>
      <c r="F607" s="425" t="s">
        <v>383</v>
      </c>
      <c r="G607" s="435" t="str">
        <f>IF('5 ROMP Utilisation'!$E$23=0,"",'5 ROMP Utilisation'!$T$23)</f>
        <v/>
      </c>
    </row>
    <row r="608" spans="1:7" x14ac:dyDescent="0.45">
      <c r="A608" s="426" t="s">
        <v>1711</v>
      </c>
      <c r="B608" s="426" t="s">
        <v>494</v>
      </c>
      <c r="C608" s="425">
        <v>28</v>
      </c>
      <c r="D608" s="425" t="s">
        <v>1710</v>
      </c>
      <c r="E608" s="425" t="s">
        <v>482</v>
      </c>
      <c r="F608" s="425" t="s">
        <v>383</v>
      </c>
      <c r="G608" s="424" t="str">
        <f>IF('5 ROMP Utilisation'!$E$23=0,"",'5 ROMP Utilisation'!$V$23)</f>
        <v/>
      </c>
    </row>
    <row r="609" spans="1:7" ht="14.65" thickBot="1" x14ac:dyDescent="0.5">
      <c r="A609" s="423" t="s">
        <v>1709</v>
      </c>
      <c r="B609" s="423"/>
      <c r="C609" s="422">
        <v>28</v>
      </c>
      <c r="D609" s="422" t="s">
        <v>1708</v>
      </c>
      <c r="E609" s="422" t="s">
        <v>482</v>
      </c>
      <c r="F609" s="422" t="s">
        <v>490</v>
      </c>
      <c r="G609" s="421" t="str">
        <f>IF('5 ROMP Utilisation'!$E$23=0,"",'5 ROMP Utilisation'!$AA$23)</f>
        <v/>
      </c>
    </row>
    <row r="610" spans="1:7" x14ac:dyDescent="0.45">
      <c r="A610" s="442" t="s">
        <v>1707</v>
      </c>
      <c r="B610" s="442" t="s">
        <v>513</v>
      </c>
      <c r="C610" s="441">
        <v>28</v>
      </c>
      <c r="D610" s="441" t="s">
        <v>1706</v>
      </c>
      <c r="E610" s="441" t="s">
        <v>482</v>
      </c>
      <c r="F610" s="441" t="s">
        <v>499</v>
      </c>
      <c r="G610" s="444">
        <f>'5 ROMP Utilisation'!$E$24</f>
        <v>0</v>
      </c>
    </row>
    <row r="611" spans="1:7" x14ac:dyDescent="0.45">
      <c r="A611" s="442" t="s">
        <v>1705</v>
      </c>
      <c r="B611" s="442"/>
      <c r="C611" s="441">
        <v>28</v>
      </c>
      <c r="D611" s="441" t="s">
        <v>1704</v>
      </c>
      <c r="E611" s="441" t="s">
        <v>482</v>
      </c>
      <c r="F611" s="441" t="s">
        <v>1225</v>
      </c>
      <c r="G611" s="445" t="str">
        <f>IF('5 ROMP Utilisation'!$E$24=0,"",'5 ROMP Utilisation'!$H$24)</f>
        <v/>
      </c>
    </row>
    <row r="612" spans="1:7" x14ac:dyDescent="0.45">
      <c r="A612" s="442" t="s">
        <v>1703</v>
      </c>
      <c r="B612" s="442"/>
      <c r="C612" s="441">
        <v>28</v>
      </c>
      <c r="D612" s="441" t="s">
        <v>1702</v>
      </c>
      <c r="E612" s="441" t="s">
        <v>482</v>
      </c>
      <c r="F612" s="441" t="s">
        <v>499</v>
      </c>
      <c r="G612" s="444" t="str">
        <f>IF('5 ROMP Utilisation'!$E$24=0,"",'5 ROMP Utilisation'!$I$24)</f>
        <v/>
      </c>
    </row>
    <row r="613" spans="1:7" x14ac:dyDescent="0.45">
      <c r="A613" s="442" t="s">
        <v>1701</v>
      </c>
      <c r="B613" s="442"/>
      <c r="C613" s="441">
        <v>28</v>
      </c>
      <c r="D613" s="441" t="s">
        <v>1700</v>
      </c>
      <c r="E613" s="441" t="s">
        <v>482</v>
      </c>
      <c r="F613" s="441" t="s">
        <v>1225</v>
      </c>
      <c r="G613" s="445" t="str">
        <f>IF('5 ROMP Utilisation'!$E$24=0,"",'5 ROMP Utilisation'!$J$24)</f>
        <v/>
      </c>
    </row>
    <row r="614" spans="1:7" x14ac:dyDescent="0.45">
      <c r="A614" s="442" t="s">
        <v>1699</v>
      </c>
      <c r="B614" s="442"/>
      <c r="C614" s="441">
        <v>28</v>
      </c>
      <c r="D614" s="441" t="s">
        <v>1698</v>
      </c>
      <c r="E614" s="441" t="s">
        <v>482</v>
      </c>
      <c r="F614" s="441" t="s">
        <v>499</v>
      </c>
      <c r="G614" s="444" t="str">
        <f>IF('5 ROMP Utilisation'!$E$24=0,"",'5 ROMP Utilisation'!$K$24)</f>
        <v/>
      </c>
    </row>
    <row r="615" spans="1:7" x14ac:dyDescent="0.45">
      <c r="A615" s="442" t="s">
        <v>1697</v>
      </c>
      <c r="B615" s="442"/>
      <c r="C615" s="441">
        <v>28</v>
      </c>
      <c r="D615" s="441" t="s">
        <v>1696</v>
      </c>
      <c r="E615" s="441" t="s">
        <v>482</v>
      </c>
      <c r="F615" s="441" t="s">
        <v>2982</v>
      </c>
      <c r="G615" s="445" t="str">
        <f>IF('5 ROMP Utilisation'!$E$24=0,"",'5 ROMP Utilisation'!$X$24)</f>
        <v/>
      </c>
    </row>
    <row r="616" spans="1:7" x14ac:dyDescent="0.45">
      <c r="A616" s="442" t="s">
        <v>1695</v>
      </c>
      <c r="B616" s="442"/>
      <c r="C616" s="441">
        <v>28</v>
      </c>
      <c r="D616" s="441" t="s">
        <v>1694</v>
      </c>
      <c r="E616" s="441" t="s">
        <v>482</v>
      </c>
      <c r="F616" s="441" t="s">
        <v>1225</v>
      </c>
      <c r="G616" s="445" t="str">
        <f>IF('5 ROMP Utilisation'!$E$24=0,"",'5 ROMP Utilisation'!$L$24)</f>
        <v/>
      </c>
    </row>
    <row r="617" spans="1:7" x14ac:dyDescent="0.45">
      <c r="A617" s="442" t="s">
        <v>1693</v>
      </c>
      <c r="B617" s="442"/>
      <c r="C617" s="441">
        <v>28</v>
      </c>
      <c r="D617" s="441" t="s">
        <v>1692</v>
      </c>
      <c r="E617" s="441" t="s">
        <v>482</v>
      </c>
      <c r="F617" s="441" t="s">
        <v>499</v>
      </c>
      <c r="G617" s="444" t="str">
        <f>IF('5 ROMP Utilisation'!$E$24=0,"",'5 ROMP Utilisation'!$M$24)</f>
        <v/>
      </c>
    </row>
    <row r="618" spans="1:7" x14ac:dyDescent="0.45">
      <c r="A618" s="442" t="s">
        <v>1691</v>
      </c>
      <c r="B618" s="442"/>
      <c r="C618" s="441">
        <v>28</v>
      </c>
      <c r="D618" s="441" t="s">
        <v>1690</v>
      </c>
      <c r="E618" s="441" t="s">
        <v>482</v>
      </c>
      <c r="F618" s="441" t="s">
        <v>1225</v>
      </c>
      <c r="G618" s="445" t="str">
        <f>IF('5 ROMP Utilisation'!$E$24=0,"",'5 ROMP Utilisation'!$N$24)</f>
        <v/>
      </c>
    </row>
    <row r="619" spans="1:7" x14ac:dyDescent="0.45">
      <c r="A619" s="442" t="s">
        <v>1689</v>
      </c>
      <c r="B619" s="442"/>
      <c r="C619" s="441">
        <v>28</v>
      </c>
      <c r="D619" s="441" t="s">
        <v>1688</v>
      </c>
      <c r="E619" s="441" t="s">
        <v>482</v>
      </c>
      <c r="F619" s="441" t="s">
        <v>499</v>
      </c>
      <c r="G619" s="444" t="str">
        <f>IF('5 ROMP Utilisation'!$E$24=0,"",'5 ROMP Utilisation'!$O$24)</f>
        <v/>
      </c>
    </row>
    <row r="620" spans="1:7" x14ac:dyDescent="0.45">
      <c r="A620" s="442" t="s">
        <v>1687</v>
      </c>
      <c r="B620" s="442"/>
      <c r="C620" s="441">
        <v>28</v>
      </c>
      <c r="D620" s="441" t="s">
        <v>1686</v>
      </c>
      <c r="E620" s="441" t="s">
        <v>482</v>
      </c>
      <c r="F620" s="441" t="s">
        <v>2982</v>
      </c>
      <c r="G620" s="444" t="str">
        <f>IF('5 ROMP Utilisation'!$E$24=0,"",'5 ROMP Utilisation'!$Y$24)</f>
        <v/>
      </c>
    </row>
    <row r="621" spans="1:7" x14ac:dyDescent="0.45">
      <c r="A621" s="442" t="s">
        <v>1685</v>
      </c>
      <c r="B621" s="442"/>
      <c r="C621" s="441">
        <v>28</v>
      </c>
      <c r="D621" s="441" t="s">
        <v>1684</v>
      </c>
      <c r="E621" s="441" t="s">
        <v>482</v>
      </c>
      <c r="F621" s="441" t="s">
        <v>1225</v>
      </c>
      <c r="G621" s="445" t="str">
        <f>IF('5 ROMP Utilisation'!$E$24=0,"",'5 ROMP Utilisation'!$P$24)</f>
        <v/>
      </c>
    </row>
    <row r="622" spans="1:7" x14ac:dyDescent="0.45">
      <c r="A622" s="442" t="s">
        <v>1683</v>
      </c>
      <c r="B622" s="442"/>
      <c r="C622" s="441">
        <v>28</v>
      </c>
      <c r="D622" s="441" t="s">
        <v>1682</v>
      </c>
      <c r="E622" s="441" t="s">
        <v>482</v>
      </c>
      <c r="F622" s="441" t="s">
        <v>499</v>
      </c>
      <c r="G622" s="444" t="str">
        <f>IF('5 ROMP Utilisation'!$E$24=0,"",'5 ROMP Utilisation'!$Q$24)</f>
        <v/>
      </c>
    </row>
    <row r="623" spans="1:7" x14ac:dyDescent="0.45">
      <c r="A623" s="442" t="s">
        <v>1681</v>
      </c>
      <c r="B623" s="442"/>
      <c r="C623" s="441">
        <v>28</v>
      </c>
      <c r="D623" s="441" t="s">
        <v>1680</v>
      </c>
      <c r="E623" s="441" t="s">
        <v>482</v>
      </c>
      <c r="F623" s="441" t="s">
        <v>1225</v>
      </c>
      <c r="G623" s="445" t="str">
        <f>IF('5 ROMP Utilisation'!$E$24=0,"",'5 ROMP Utilisation'!$R$24)</f>
        <v/>
      </c>
    </row>
    <row r="624" spans="1:7" x14ac:dyDescent="0.45">
      <c r="A624" s="442" t="s">
        <v>1679</v>
      </c>
      <c r="B624" s="442"/>
      <c r="C624" s="441">
        <v>28</v>
      </c>
      <c r="D624" s="441" t="s">
        <v>1678</v>
      </c>
      <c r="E624" s="441" t="s">
        <v>482</v>
      </c>
      <c r="F624" s="441" t="s">
        <v>499</v>
      </c>
      <c r="G624" s="444" t="str">
        <f>IF('5 ROMP Utilisation'!$E$24=0,"",'5 ROMP Utilisation'!$S$24)</f>
        <v/>
      </c>
    </row>
    <row r="625" spans="1:7" x14ac:dyDescent="0.45">
      <c r="A625" s="442" t="s">
        <v>1677</v>
      </c>
      <c r="B625" s="442" t="s">
        <v>1221</v>
      </c>
      <c r="C625" s="441">
        <v>28</v>
      </c>
      <c r="D625" s="441" t="s">
        <v>1676</v>
      </c>
      <c r="E625" s="441" t="s">
        <v>482</v>
      </c>
      <c r="F625" s="441" t="s">
        <v>383</v>
      </c>
      <c r="G625" s="443" t="str">
        <f>IF('5 ROMP Utilisation'!$E$24=0,"",'5 ROMP Utilisation'!$T$24)</f>
        <v/>
      </c>
    </row>
    <row r="626" spans="1:7" x14ac:dyDescent="0.45">
      <c r="A626" s="442" t="s">
        <v>1675</v>
      </c>
      <c r="B626" s="442" t="s">
        <v>494</v>
      </c>
      <c r="C626" s="441">
        <v>28</v>
      </c>
      <c r="D626" s="441" t="s">
        <v>1674</v>
      </c>
      <c r="E626" s="441" t="s">
        <v>482</v>
      </c>
      <c r="F626" s="441" t="s">
        <v>383</v>
      </c>
      <c r="G626" s="440" t="str">
        <f>IF('5 ROMP Utilisation'!$E$24=0,"",'5 ROMP Utilisation'!$V$24)</f>
        <v/>
      </c>
    </row>
    <row r="627" spans="1:7" ht="14.65" thickBot="1" x14ac:dyDescent="0.5">
      <c r="A627" s="439" t="s">
        <v>1673</v>
      </c>
      <c r="B627" s="439"/>
      <c r="C627" s="438">
        <v>28</v>
      </c>
      <c r="D627" s="438" t="s">
        <v>1672</v>
      </c>
      <c r="E627" s="438" t="s">
        <v>482</v>
      </c>
      <c r="F627" s="438" t="s">
        <v>490</v>
      </c>
      <c r="G627" s="437" t="str">
        <f>IF('5 ROMP Utilisation'!$E$24=0,"",'5 ROMP Utilisation'!$AA$24)</f>
        <v/>
      </c>
    </row>
    <row r="628" spans="1:7" x14ac:dyDescent="0.45">
      <c r="A628" s="426" t="s">
        <v>1671</v>
      </c>
      <c r="B628" s="426" t="s">
        <v>513</v>
      </c>
      <c r="C628" s="425">
        <v>28</v>
      </c>
      <c r="D628" s="425" t="s">
        <v>1670</v>
      </c>
      <c r="E628" s="425" t="s">
        <v>482</v>
      </c>
      <c r="F628" s="425" t="s">
        <v>499</v>
      </c>
      <c r="G628" s="427">
        <f>'5 ROMP Utilisation'!$E$28</f>
        <v>0</v>
      </c>
    </row>
    <row r="629" spans="1:7" x14ac:dyDescent="0.45">
      <c r="A629" s="426" t="s">
        <v>1669</v>
      </c>
      <c r="B629" s="426"/>
      <c r="C629" s="425">
        <v>28</v>
      </c>
      <c r="D629" s="425" t="s">
        <v>1668</v>
      </c>
      <c r="E629" s="425" t="s">
        <v>482</v>
      </c>
      <c r="F629" s="425" t="s">
        <v>1225</v>
      </c>
      <c r="G629" s="436" t="str">
        <f>IF('5 ROMP Utilisation'!$E$28=0,"",'5 ROMP Utilisation'!$H$28)</f>
        <v/>
      </c>
    </row>
    <row r="630" spans="1:7" x14ac:dyDescent="0.45">
      <c r="A630" s="426" t="s">
        <v>1667</v>
      </c>
      <c r="B630" s="426"/>
      <c r="C630" s="425">
        <v>28</v>
      </c>
      <c r="D630" s="425" t="s">
        <v>1666</v>
      </c>
      <c r="E630" s="425" t="s">
        <v>482</v>
      </c>
      <c r="F630" s="425" t="s">
        <v>499</v>
      </c>
      <c r="G630" s="427" t="str">
        <f>IF('5 ROMP Utilisation'!$E$28=0,"",'5 ROMP Utilisation'!$I$28)</f>
        <v/>
      </c>
    </row>
    <row r="631" spans="1:7" x14ac:dyDescent="0.45">
      <c r="A631" s="426" t="s">
        <v>1665</v>
      </c>
      <c r="B631" s="426"/>
      <c r="C631" s="425">
        <v>28</v>
      </c>
      <c r="D631" s="425" t="s">
        <v>1664</v>
      </c>
      <c r="E631" s="425" t="s">
        <v>482</v>
      </c>
      <c r="F631" s="425" t="s">
        <v>1225</v>
      </c>
      <c r="G631" s="436" t="str">
        <f>IF('5 ROMP Utilisation'!$E$28=0,"",'5 ROMP Utilisation'!$J$28)</f>
        <v/>
      </c>
    </row>
    <row r="632" spans="1:7" x14ac:dyDescent="0.45">
      <c r="A632" s="426" t="s">
        <v>1663</v>
      </c>
      <c r="B632" s="426"/>
      <c r="C632" s="425">
        <v>28</v>
      </c>
      <c r="D632" s="425" t="s">
        <v>1662</v>
      </c>
      <c r="E632" s="425" t="s">
        <v>482</v>
      </c>
      <c r="F632" s="425" t="s">
        <v>499</v>
      </c>
      <c r="G632" s="427" t="str">
        <f>IF('5 ROMP Utilisation'!$E$28=0,"",'5 ROMP Utilisation'!$K$28)</f>
        <v/>
      </c>
    </row>
    <row r="633" spans="1:7" x14ac:dyDescent="0.45">
      <c r="A633" s="426" t="s">
        <v>1661</v>
      </c>
      <c r="B633" s="426"/>
      <c r="C633" s="425">
        <v>28</v>
      </c>
      <c r="D633" s="425" t="s">
        <v>1660</v>
      </c>
      <c r="E633" s="425" t="s">
        <v>482</v>
      </c>
      <c r="F633" s="425" t="s">
        <v>1225</v>
      </c>
      <c r="G633" s="436" t="str">
        <f>IF('5 ROMP Utilisation'!$E$28=0,"",'5 ROMP Utilisation'!$L$28)</f>
        <v/>
      </c>
    </row>
    <row r="634" spans="1:7" x14ac:dyDescent="0.45">
      <c r="A634" s="426" t="s">
        <v>1659</v>
      </c>
      <c r="B634" s="426"/>
      <c r="C634" s="425">
        <v>28</v>
      </c>
      <c r="D634" s="425" t="s">
        <v>1658</v>
      </c>
      <c r="E634" s="425" t="s">
        <v>482</v>
      </c>
      <c r="F634" s="425" t="s">
        <v>499</v>
      </c>
      <c r="G634" s="427" t="str">
        <f>IF('5 ROMP Utilisation'!$E$28=0,"",'5 ROMP Utilisation'!$M$28)</f>
        <v/>
      </c>
    </row>
    <row r="635" spans="1:7" x14ac:dyDescent="0.45">
      <c r="A635" s="426" t="s">
        <v>1657</v>
      </c>
      <c r="B635" s="426"/>
      <c r="C635" s="425">
        <v>28</v>
      </c>
      <c r="D635" s="425" t="s">
        <v>1656</v>
      </c>
      <c r="E635" s="425" t="s">
        <v>482</v>
      </c>
      <c r="F635" s="425" t="s">
        <v>1225</v>
      </c>
      <c r="G635" s="436" t="str">
        <f>IF('5 ROMP Utilisation'!$E$28=0,"",'5 ROMP Utilisation'!$N$28)</f>
        <v/>
      </c>
    </row>
    <row r="636" spans="1:7" x14ac:dyDescent="0.45">
      <c r="A636" s="426" t="s">
        <v>1655</v>
      </c>
      <c r="B636" s="426"/>
      <c r="C636" s="425">
        <v>28</v>
      </c>
      <c r="D636" s="425" t="s">
        <v>1654</v>
      </c>
      <c r="E636" s="425" t="s">
        <v>482</v>
      </c>
      <c r="F636" s="425" t="s">
        <v>499</v>
      </c>
      <c r="G636" s="427" t="str">
        <f>IF('5 ROMP Utilisation'!$E$28=0,"",'5 ROMP Utilisation'!$O$28)</f>
        <v/>
      </c>
    </row>
    <row r="637" spans="1:7" x14ac:dyDescent="0.45">
      <c r="A637" s="426" t="s">
        <v>1653</v>
      </c>
      <c r="B637" s="426"/>
      <c r="C637" s="425">
        <v>28</v>
      </c>
      <c r="D637" s="425" t="s">
        <v>1652</v>
      </c>
      <c r="E637" s="425" t="s">
        <v>482</v>
      </c>
      <c r="F637" s="425" t="s">
        <v>1225</v>
      </c>
      <c r="G637" s="436" t="str">
        <f>IF('5 ROMP Utilisation'!$E$28=0,"",'5 ROMP Utilisation'!$P$28)</f>
        <v/>
      </c>
    </row>
    <row r="638" spans="1:7" x14ac:dyDescent="0.45">
      <c r="A638" s="426" t="s">
        <v>1651</v>
      </c>
      <c r="B638" s="426"/>
      <c r="C638" s="425">
        <v>28</v>
      </c>
      <c r="D638" s="425" t="s">
        <v>1650</v>
      </c>
      <c r="E638" s="425" t="s">
        <v>482</v>
      </c>
      <c r="F638" s="425" t="s">
        <v>499</v>
      </c>
      <c r="G638" s="427" t="str">
        <f>IF('5 ROMP Utilisation'!$E$28=0,"",'5 ROMP Utilisation'!$Q$28)</f>
        <v/>
      </c>
    </row>
    <row r="639" spans="1:7" x14ac:dyDescent="0.45">
      <c r="A639" s="426" t="s">
        <v>1649</v>
      </c>
      <c r="B639" s="426"/>
      <c r="C639" s="425">
        <v>28</v>
      </c>
      <c r="D639" s="425" t="s">
        <v>1648</v>
      </c>
      <c r="E639" s="425" t="s">
        <v>482</v>
      </c>
      <c r="F639" s="425" t="s">
        <v>1225</v>
      </c>
      <c r="G639" s="436" t="str">
        <f>IF('5 ROMP Utilisation'!$E$28=0,"",'5 ROMP Utilisation'!$R$28)</f>
        <v/>
      </c>
    </row>
    <row r="640" spans="1:7" x14ac:dyDescent="0.45">
      <c r="A640" s="426" t="s">
        <v>1647</v>
      </c>
      <c r="B640" s="426"/>
      <c r="C640" s="425">
        <v>28</v>
      </c>
      <c r="D640" s="425" t="s">
        <v>1646</v>
      </c>
      <c r="E640" s="425" t="s">
        <v>482</v>
      </c>
      <c r="F640" s="425" t="s">
        <v>499</v>
      </c>
      <c r="G640" s="427" t="str">
        <f>IF('5 ROMP Utilisation'!$E$28=0,"",'5 ROMP Utilisation'!$S$28)</f>
        <v/>
      </c>
    </row>
    <row r="641" spans="1:7" x14ac:dyDescent="0.45">
      <c r="A641" s="426" t="s">
        <v>1645</v>
      </c>
      <c r="B641" s="426" t="s">
        <v>1221</v>
      </c>
      <c r="C641" s="425">
        <v>28</v>
      </c>
      <c r="D641" s="425" t="s">
        <v>1644</v>
      </c>
      <c r="E641" s="425" t="s">
        <v>482</v>
      </c>
      <c r="F641" s="425" t="s">
        <v>383</v>
      </c>
      <c r="G641" s="435" t="str">
        <f>IF('5 ROMP Utilisation'!$E$28=0,"",'5 ROMP Utilisation'!$T$28)</f>
        <v/>
      </c>
    </row>
    <row r="642" spans="1:7" x14ac:dyDescent="0.45">
      <c r="A642" s="426" t="s">
        <v>1643</v>
      </c>
      <c r="B642" s="426" t="s">
        <v>494</v>
      </c>
      <c r="C642" s="425">
        <v>28</v>
      </c>
      <c r="D642" s="425" t="s">
        <v>1642</v>
      </c>
      <c r="E642" s="425" t="s">
        <v>482</v>
      </c>
      <c r="F642" s="425" t="s">
        <v>383</v>
      </c>
      <c r="G642" s="424" t="str">
        <f>IF('5 ROMP Utilisation'!$E$28=0,"",'5 ROMP Utilisation'!$V$28)</f>
        <v/>
      </c>
    </row>
    <row r="643" spans="1:7" ht="14.65" thickBot="1" x14ac:dyDescent="0.5">
      <c r="A643" s="423" t="s">
        <v>1641</v>
      </c>
      <c r="B643" s="423"/>
      <c r="C643" s="422">
        <v>28</v>
      </c>
      <c r="D643" s="422" t="s">
        <v>1640</v>
      </c>
      <c r="E643" s="422" t="s">
        <v>482</v>
      </c>
      <c r="F643" s="422" t="s">
        <v>490</v>
      </c>
      <c r="G643" s="421" t="str">
        <f>IF('5 ROMP Utilisation'!$E$28=0,"",'5 ROMP Utilisation'!$AA$28)</f>
        <v/>
      </c>
    </row>
    <row r="644" spans="1:7" x14ac:dyDescent="0.45">
      <c r="A644" s="442" t="s">
        <v>1639</v>
      </c>
      <c r="B644" s="442" t="s">
        <v>513</v>
      </c>
      <c r="C644" s="441">
        <v>28</v>
      </c>
      <c r="D644" s="441" t="s">
        <v>1638</v>
      </c>
      <c r="E644" s="441" t="s">
        <v>482</v>
      </c>
      <c r="F644" s="441" t="s">
        <v>499</v>
      </c>
      <c r="G644" s="444">
        <f>'5 ROMP Utilisation'!$E$29</f>
        <v>0</v>
      </c>
    </row>
    <row r="645" spans="1:7" x14ac:dyDescent="0.45">
      <c r="A645" s="442" t="s">
        <v>1637</v>
      </c>
      <c r="B645" s="442"/>
      <c r="C645" s="441">
        <v>28</v>
      </c>
      <c r="D645" s="441" t="s">
        <v>1636</v>
      </c>
      <c r="E645" s="441" t="s">
        <v>482</v>
      </c>
      <c r="F645" s="441" t="s">
        <v>1225</v>
      </c>
      <c r="G645" s="445" t="str">
        <f>IF('5 ROMP Utilisation'!$E$29=0,"",'5 ROMP Utilisation'!$H$29)</f>
        <v/>
      </c>
    </row>
    <row r="646" spans="1:7" x14ac:dyDescent="0.45">
      <c r="A646" s="442" t="s">
        <v>1635</v>
      </c>
      <c r="B646" s="442"/>
      <c r="C646" s="441">
        <v>28</v>
      </c>
      <c r="D646" s="441" t="s">
        <v>1634</v>
      </c>
      <c r="E646" s="441" t="s">
        <v>482</v>
      </c>
      <c r="F646" s="441" t="s">
        <v>499</v>
      </c>
      <c r="G646" s="444" t="str">
        <f>IF('5 ROMP Utilisation'!$E$29=0,"",'5 ROMP Utilisation'!$I$29)</f>
        <v/>
      </c>
    </row>
    <row r="647" spans="1:7" x14ac:dyDescent="0.45">
      <c r="A647" s="442" t="s">
        <v>1633</v>
      </c>
      <c r="B647" s="442"/>
      <c r="C647" s="441">
        <v>28</v>
      </c>
      <c r="D647" s="441" t="s">
        <v>1632</v>
      </c>
      <c r="E647" s="441" t="s">
        <v>482</v>
      </c>
      <c r="F647" s="441" t="s">
        <v>1225</v>
      </c>
      <c r="G647" s="445" t="str">
        <f>IF('5 ROMP Utilisation'!$E$29=0,"",'5 ROMP Utilisation'!$J$29)</f>
        <v/>
      </c>
    </row>
    <row r="648" spans="1:7" x14ac:dyDescent="0.45">
      <c r="A648" s="442" t="s">
        <v>1631</v>
      </c>
      <c r="B648" s="442"/>
      <c r="C648" s="441">
        <v>28</v>
      </c>
      <c r="D648" s="441" t="s">
        <v>1630</v>
      </c>
      <c r="E648" s="441" t="s">
        <v>482</v>
      </c>
      <c r="F648" s="441" t="s">
        <v>499</v>
      </c>
      <c r="G648" s="444" t="str">
        <f>IF('5 ROMP Utilisation'!$E$29=0,"",'5 ROMP Utilisation'!$K$29)</f>
        <v/>
      </c>
    </row>
    <row r="649" spans="1:7" x14ac:dyDescent="0.45">
      <c r="A649" s="442" t="s">
        <v>1629</v>
      </c>
      <c r="B649" s="442"/>
      <c r="C649" s="441">
        <v>28</v>
      </c>
      <c r="D649" s="441" t="s">
        <v>1628</v>
      </c>
      <c r="E649" s="441" t="s">
        <v>482</v>
      </c>
      <c r="F649" s="441" t="s">
        <v>1225</v>
      </c>
      <c r="G649" s="445" t="str">
        <f>IF('5 ROMP Utilisation'!$E$29=0,"",'5 ROMP Utilisation'!$L$29)</f>
        <v/>
      </c>
    </row>
    <row r="650" spans="1:7" x14ac:dyDescent="0.45">
      <c r="A650" s="442" t="s">
        <v>1627</v>
      </c>
      <c r="B650" s="442"/>
      <c r="C650" s="441">
        <v>28</v>
      </c>
      <c r="D650" s="441" t="s">
        <v>1626</v>
      </c>
      <c r="E650" s="441" t="s">
        <v>482</v>
      </c>
      <c r="F650" s="441" t="s">
        <v>499</v>
      </c>
      <c r="G650" s="444" t="str">
        <f>IF('5 ROMP Utilisation'!$E$29=0,"",'5 ROMP Utilisation'!$M$29)</f>
        <v/>
      </c>
    </row>
    <row r="651" spans="1:7" x14ac:dyDescent="0.45">
      <c r="A651" s="442" t="s">
        <v>1625</v>
      </c>
      <c r="B651" s="442"/>
      <c r="C651" s="441">
        <v>28</v>
      </c>
      <c r="D651" s="441" t="s">
        <v>1624</v>
      </c>
      <c r="E651" s="441" t="s">
        <v>482</v>
      </c>
      <c r="F651" s="441" t="s">
        <v>1225</v>
      </c>
      <c r="G651" s="445" t="str">
        <f>IF('5 ROMP Utilisation'!$E$29=0,"",'5 ROMP Utilisation'!$N$29)</f>
        <v/>
      </c>
    </row>
    <row r="652" spans="1:7" x14ac:dyDescent="0.45">
      <c r="A652" s="442" t="s">
        <v>1623</v>
      </c>
      <c r="B652" s="442"/>
      <c r="C652" s="441">
        <v>28</v>
      </c>
      <c r="D652" s="441" t="s">
        <v>1622</v>
      </c>
      <c r="E652" s="441" t="s">
        <v>482</v>
      </c>
      <c r="F652" s="441" t="s">
        <v>499</v>
      </c>
      <c r="G652" s="444" t="str">
        <f>IF('5 ROMP Utilisation'!$E$29=0,"",'5 ROMP Utilisation'!$O$29)</f>
        <v/>
      </c>
    </row>
    <row r="653" spans="1:7" x14ac:dyDescent="0.45">
      <c r="A653" s="442" t="s">
        <v>1621</v>
      </c>
      <c r="B653" s="442"/>
      <c r="C653" s="441">
        <v>28</v>
      </c>
      <c r="D653" s="441" t="s">
        <v>1620</v>
      </c>
      <c r="E653" s="441" t="s">
        <v>482</v>
      </c>
      <c r="F653" s="441" t="s">
        <v>1225</v>
      </c>
      <c r="G653" s="445" t="str">
        <f>IF('5 ROMP Utilisation'!$E$29=0,"",'5 ROMP Utilisation'!$P$29)</f>
        <v/>
      </c>
    </row>
    <row r="654" spans="1:7" x14ac:dyDescent="0.45">
      <c r="A654" s="442" t="s">
        <v>1619</v>
      </c>
      <c r="B654" s="442"/>
      <c r="C654" s="441">
        <v>28</v>
      </c>
      <c r="D654" s="441" t="s">
        <v>1618</v>
      </c>
      <c r="E654" s="441" t="s">
        <v>482</v>
      </c>
      <c r="F654" s="441" t="s">
        <v>499</v>
      </c>
      <c r="G654" s="444" t="str">
        <f>IF('5 ROMP Utilisation'!$E$29=0,"",'5 ROMP Utilisation'!$Q$29)</f>
        <v/>
      </c>
    </row>
    <row r="655" spans="1:7" x14ac:dyDescent="0.45">
      <c r="A655" s="442" t="s">
        <v>1617</v>
      </c>
      <c r="B655" s="442"/>
      <c r="C655" s="441">
        <v>28</v>
      </c>
      <c r="D655" s="441" t="s">
        <v>1616</v>
      </c>
      <c r="E655" s="441" t="s">
        <v>482</v>
      </c>
      <c r="F655" s="441" t="s">
        <v>1225</v>
      </c>
      <c r="G655" s="445" t="str">
        <f>IF('5 ROMP Utilisation'!$E$29=0,"",'5 ROMP Utilisation'!$R$29)</f>
        <v/>
      </c>
    </row>
    <row r="656" spans="1:7" x14ac:dyDescent="0.45">
      <c r="A656" s="442" t="s">
        <v>1615</v>
      </c>
      <c r="B656" s="442"/>
      <c r="C656" s="441">
        <v>28</v>
      </c>
      <c r="D656" s="441" t="s">
        <v>1614</v>
      </c>
      <c r="E656" s="441" t="s">
        <v>482</v>
      </c>
      <c r="F656" s="441" t="s">
        <v>499</v>
      </c>
      <c r="G656" s="444" t="str">
        <f>IF('5 ROMP Utilisation'!$E$29=0,"",'5 ROMP Utilisation'!$S$29)</f>
        <v/>
      </c>
    </row>
    <row r="657" spans="1:7" x14ac:dyDescent="0.45">
      <c r="A657" s="442" t="s">
        <v>1613</v>
      </c>
      <c r="B657" s="442" t="s">
        <v>1221</v>
      </c>
      <c r="C657" s="441">
        <v>28</v>
      </c>
      <c r="D657" s="441" t="s">
        <v>1612</v>
      </c>
      <c r="E657" s="441" t="s">
        <v>482</v>
      </c>
      <c r="F657" s="441" t="s">
        <v>383</v>
      </c>
      <c r="G657" s="443" t="str">
        <f>IF('5 ROMP Utilisation'!$E$29=0,"",'5 ROMP Utilisation'!$T$29)</f>
        <v/>
      </c>
    </row>
    <row r="658" spans="1:7" x14ac:dyDescent="0.45">
      <c r="A658" s="442" t="s">
        <v>1611</v>
      </c>
      <c r="B658" s="442" t="s">
        <v>494</v>
      </c>
      <c r="C658" s="441">
        <v>28</v>
      </c>
      <c r="D658" s="441" t="s">
        <v>1610</v>
      </c>
      <c r="E658" s="441" t="s">
        <v>482</v>
      </c>
      <c r="F658" s="441" t="s">
        <v>383</v>
      </c>
      <c r="G658" s="440" t="str">
        <f>IF('5 ROMP Utilisation'!$E$29=0,"",'5 ROMP Utilisation'!$V$29)</f>
        <v/>
      </c>
    </row>
    <row r="659" spans="1:7" ht="14.65" thickBot="1" x14ac:dyDescent="0.5">
      <c r="A659" s="439" t="s">
        <v>1609</v>
      </c>
      <c r="B659" s="439"/>
      <c r="C659" s="438">
        <v>28</v>
      </c>
      <c r="D659" s="438" t="s">
        <v>1608</v>
      </c>
      <c r="E659" s="438" t="s">
        <v>482</v>
      </c>
      <c r="F659" s="438" t="s">
        <v>490</v>
      </c>
      <c r="G659" s="437" t="str">
        <f>IF('5 ROMP Utilisation'!$E$29=0,"",'5 ROMP Utilisation'!$AA$29)</f>
        <v/>
      </c>
    </row>
    <row r="660" spans="1:7" x14ac:dyDescent="0.45">
      <c r="A660" s="426" t="s">
        <v>1607</v>
      </c>
      <c r="B660" s="426" t="s">
        <v>513</v>
      </c>
      <c r="C660" s="425">
        <v>28</v>
      </c>
      <c r="D660" s="425" t="s">
        <v>1606</v>
      </c>
      <c r="E660" s="425" t="s">
        <v>482</v>
      </c>
      <c r="F660" s="425" t="s">
        <v>499</v>
      </c>
      <c r="G660" s="427">
        <f>'5 ROMP Utilisation'!$E$30</f>
        <v>0</v>
      </c>
    </row>
    <row r="661" spans="1:7" x14ac:dyDescent="0.45">
      <c r="A661" s="426" t="s">
        <v>1605</v>
      </c>
      <c r="B661" s="426"/>
      <c r="C661" s="425">
        <v>28</v>
      </c>
      <c r="D661" s="425" t="s">
        <v>1604</v>
      </c>
      <c r="E661" s="425" t="s">
        <v>482</v>
      </c>
      <c r="F661" s="425" t="s">
        <v>1225</v>
      </c>
      <c r="G661" s="436" t="str">
        <f>IF('5 ROMP Utilisation'!$E$30=0,"",'5 ROMP Utilisation'!$H$30)</f>
        <v/>
      </c>
    </row>
    <row r="662" spans="1:7" x14ac:dyDescent="0.45">
      <c r="A662" s="426" t="s">
        <v>1603</v>
      </c>
      <c r="B662" s="426"/>
      <c r="C662" s="425">
        <v>28</v>
      </c>
      <c r="D662" s="425" t="s">
        <v>1602</v>
      </c>
      <c r="E662" s="425" t="s">
        <v>482</v>
      </c>
      <c r="F662" s="425" t="s">
        <v>499</v>
      </c>
      <c r="G662" s="427" t="str">
        <f>IF('5 ROMP Utilisation'!$E$30=0,"",'5 ROMP Utilisation'!$I$30)</f>
        <v/>
      </c>
    </row>
    <row r="663" spans="1:7" x14ac:dyDescent="0.45">
      <c r="A663" s="426" t="s">
        <v>1601</v>
      </c>
      <c r="B663" s="426"/>
      <c r="C663" s="425">
        <v>28</v>
      </c>
      <c r="D663" s="425" t="s">
        <v>1600</v>
      </c>
      <c r="E663" s="425" t="s">
        <v>482</v>
      </c>
      <c r="F663" s="425" t="s">
        <v>1225</v>
      </c>
      <c r="G663" s="436" t="str">
        <f>IF('5 ROMP Utilisation'!$E$30=0,"",'5 ROMP Utilisation'!$J$30)</f>
        <v/>
      </c>
    </row>
    <row r="664" spans="1:7" x14ac:dyDescent="0.45">
      <c r="A664" s="426" t="s">
        <v>1599</v>
      </c>
      <c r="B664" s="426"/>
      <c r="C664" s="425">
        <v>28</v>
      </c>
      <c r="D664" s="425" t="s">
        <v>1598</v>
      </c>
      <c r="E664" s="425" t="s">
        <v>482</v>
      </c>
      <c r="F664" s="425" t="s">
        <v>499</v>
      </c>
      <c r="G664" s="427" t="str">
        <f>IF('5 ROMP Utilisation'!$E$30=0,"",'5 ROMP Utilisation'!$K$30)</f>
        <v/>
      </c>
    </row>
    <row r="665" spans="1:7" x14ac:dyDescent="0.45">
      <c r="A665" s="426" t="s">
        <v>1597</v>
      </c>
      <c r="B665" s="426"/>
      <c r="C665" s="425">
        <v>28</v>
      </c>
      <c r="D665" s="425" t="s">
        <v>1596</v>
      </c>
      <c r="E665" s="425" t="s">
        <v>482</v>
      </c>
      <c r="F665" s="425" t="s">
        <v>1225</v>
      </c>
      <c r="G665" s="436" t="str">
        <f>IF('5 ROMP Utilisation'!$E$30=0,"",'5 ROMP Utilisation'!$L$30)</f>
        <v/>
      </c>
    </row>
    <row r="666" spans="1:7" x14ac:dyDescent="0.45">
      <c r="A666" s="426" t="s">
        <v>1595</v>
      </c>
      <c r="B666" s="426"/>
      <c r="C666" s="425">
        <v>28</v>
      </c>
      <c r="D666" s="425" t="s">
        <v>1594</v>
      </c>
      <c r="E666" s="425" t="s">
        <v>482</v>
      </c>
      <c r="F666" s="425" t="s">
        <v>499</v>
      </c>
      <c r="G666" s="427" t="str">
        <f>IF('5 ROMP Utilisation'!$E$30=0,"",'5 ROMP Utilisation'!$M$30)</f>
        <v/>
      </c>
    </row>
    <row r="667" spans="1:7" x14ac:dyDescent="0.45">
      <c r="A667" s="426" t="s">
        <v>1593</v>
      </c>
      <c r="B667" s="426"/>
      <c r="C667" s="425">
        <v>28</v>
      </c>
      <c r="D667" s="425" t="s">
        <v>1592</v>
      </c>
      <c r="E667" s="425" t="s">
        <v>482</v>
      </c>
      <c r="F667" s="425" t="s">
        <v>1225</v>
      </c>
      <c r="G667" s="436" t="str">
        <f>IF('5 ROMP Utilisation'!$E$30=0,"",'5 ROMP Utilisation'!$N$30)</f>
        <v/>
      </c>
    </row>
    <row r="668" spans="1:7" x14ac:dyDescent="0.45">
      <c r="A668" s="426" t="s">
        <v>1591</v>
      </c>
      <c r="B668" s="426"/>
      <c r="C668" s="425">
        <v>28</v>
      </c>
      <c r="D668" s="425" t="s">
        <v>1590</v>
      </c>
      <c r="E668" s="425" t="s">
        <v>482</v>
      </c>
      <c r="F668" s="425" t="s">
        <v>499</v>
      </c>
      <c r="G668" s="427" t="str">
        <f>IF('5 ROMP Utilisation'!$E$30=0,"",'5 ROMP Utilisation'!$O$30)</f>
        <v/>
      </c>
    </row>
    <row r="669" spans="1:7" x14ac:dyDescent="0.45">
      <c r="A669" s="426" t="s">
        <v>1589</v>
      </c>
      <c r="B669" s="426"/>
      <c r="C669" s="425">
        <v>28</v>
      </c>
      <c r="D669" s="425" t="s">
        <v>1588</v>
      </c>
      <c r="E669" s="425" t="s">
        <v>482</v>
      </c>
      <c r="F669" s="425" t="s">
        <v>1225</v>
      </c>
      <c r="G669" s="436" t="str">
        <f>IF('5 ROMP Utilisation'!$E$30=0,"",'5 ROMP Utilisation'!$P$30)</f>
        <v/>
      </c>
    </row>
    <row r="670" spans="1:7" x14ac:dyDescent="0.45">
      <c r="A670" s="426" t="s">
        <v>1587</v>
      </c>
      <c r="B670" s="426"/>
      <c r="C670" s="425">
        <v>28</v>
      </c>
      <c r="D670" s="425" t="s">
        <v>1586</v>
      </c>
      <c r="E670" s="425" t="s">
        <v>482</v>
      </c>
      <c r="F670" s="425" t="s">
        <v>499</v>
      </c>
      <c r="G670" s="427" t="str">
        <f>IF('5 ROMP Utilisation'!$E$30=0,"",'5 ROMP Utilisation'!$Q$30)</f>
        <v/>
      </c>
    </row>
    <row r="671" spans="1:7" x14ac:dyDescent="0.45">
      <c r="A671" s="426" t="s">
        <v>1585</v>
      </c>
      <c r="B671" s="426"/>
      <c r="C671" s="425">
        <v>28</v>
      </c>
      <c r="D671" s="425" t="s">
        <v>1584</v>
      </c>
      <c r="E671" s="425" t="s">
        <v>482</v>
      </c>
      <c r="F671" s="425" t="s">
        <v>1225</v>
      </c>
      <c r="G671" s="436" t="str">
        <f>IF('5 ROMP Utilisation'!$E$30=0,"",'5 ROMP Utilisation'!$R$30)</f>
        <v/>
      </c>
    </row>
    <row r="672" spans="1:7" x14ac:dyDescent="0.45">
      <c r="A672" s="426" t="s">
        <v>1583</v>
      </c>
      <c r="B672" s="426"/>
      <c r="C672" s="425">
        <v>28</v>
      </c>
      <c r="D672" s="425" t="s">
        <v>1582</v>
      </c>
      <c r="E672" s="425" t="s">
        <v>482</v>
      </c>
      <c r="F672" s="425" t="s">
        <v>499</v>
      </c>
      <c r="G672" s="427" t="str">
        <f>IF('5 ROMP Utilisation'!$E$30=0,"",'5 ROMP Utilisation'!$S$30)</f>
        <v/>
      </c>
    </row>
    <row r="673" spans="1:7" x14ac:dyDescent="0.45">
      <c r="A673" s="426" t="s">
        <v>1581</v>
      </c>
      <c r="B673" s="426" t="s">
        <v>1221</v>
      </c>
      <c r="C673" s="425">
        <v>28</v>
      </c>
      <c r="D673" s="425" t="s">
        <v>1580</v>
      </c>
      <c r="E673" s="425" t="s">
        <v>482</v>
      </c>
      <c r="F673" s="425" t="s">
        <v>383</v>
      </c>
      <c r="G673" s="435" t="str">
        <f>IF('5 ROMP Utilisation'!$E$30=0,"",'5 ROMP Utilisation'!$T$30)</f>
        <v/>
      </c>
    </row>
    <row r="674" spans="1:7" x14ac:dyDescent="0.45">
      <c r="A674" s="426" t="s">
        <v>1579</v>
      </c>
      <c r="B674" s="426" t="s">
        <v>494</v>
      </c>
      <c r="C674" s="425">
        <v>28</v>
      </c>
      <c r="D674" s="425" t="s">
        <v>1578</v>
      </c>
      <c r="E674" s="425" t="s">
        <v>482</v>
      </c>
      <c r="F674" s="425" t="s">
        <v>383</v>
      </c>
      <c r="G674" s="424" t="str">
        <f>IF('5 ROMP Utilisation'!$E$30=0,"",'5 ROMP Utilisation'!$V$30)</f>
        <v/>
      </c>
    </row>
    <row r="675" spans="1:7" ht="14.65" thickBot="1" x14ac:dyDescent="0.5">
      <c r="A675" s="423" t="s">
        <v>1577</v>
      </c>
      <c r="B675" s="423"/>
      <c r="C675" s="422">
        <v>28</v>
      </c>
      <c r="D675" s="422" t="s">
        <v>1576</v>
      </c>
      <c r="E675" s="422" t="s">
        <v>482</v>
      </c>
      <c r="F675" s="422" t="s">
        <v>490</v>
      </c>
      <c r="G675" s="421" t="str">
        <f>IF('5 ROMP Utilisation'!$E$30=0,"",'5 ROMP Utilisation'!$AA$30)</f>
        <v/>
      </c>
    </row>
    <row r="676" spans="1:7" x14ac:dyDescent="0.45">
      <c r="A676" s="442" t="s">
        <v>1575</v>
      </c>
      <c r="B676" s="442" t="s">
        <v>513</v>
      </c>
      <c r="C676" s="441">
        <v>28</v>
      </c>
      <c r="D676" s="441" t="s">
        <v>1574</v>
      </c>
      <c r="E676" s="441" t="s">
        <v>482</v>
      </c>
      <c r="F676" s="441" t="s">
        <v>499</v>
      </c>
      <c r="G676" s="444">
        <f>'5 ROMP Utilisation'!$E$31</f>
        <v>0</v>
      </c>
    </row>
    <row r="677" spans="1:7" x14ac:dyDescent="0.45">
      <c r="A677" s="442" t="s">
        <v>1573</v>
      </c>
      <c r="B677" s="442"/>
      <c r="C677" s="441">
        <v>28</v>
      </c>
      <c r="D677" s="441" t="s">
        <v>1572</v>
      </c>
      <c r="E677" s="441" t="s">
        <v>482</v>
      </c>
      <c r="F677" s="441" t="s">
        <v>1225</v>
      </c>
      <c r="G677" s="445" t="str">
        <f>IF('5 ROMP Utilisation'!$E$31=0,"",'5 ROMP Utilisation'!$H$31)</f>
        <v/>
      </c>
    </row>
    <row r="678" spans="1:7" x14ac:dyDescent="0.45">
      <c r="A678" s="442" t="s">
        <v>1571</v>
      </c>
      <c r="B678" s="442"/>
      <c r="C678" s="441">
        <v>28</v>
      </c>
      <c r="D678" s="441" t="s">
        <v>1570</v>
      </c>
      <c r="E678" s="441" t="s">
        <v>482</v>
      </c>
      <c r="F678" s="441" t="s">
        <v>499</v>
      </c>
      <c r="G678" s="444" t="str">
        <f>IF('5 ROMP Utilisation'!$E$31=0,"",'5 ROMP Utilisation'!$I$31)</f>
        <v/>
      </c>
    </row>
    <row r="679" spans="1:7" x14ac:dyDescent="0.45">
      <c r="A679" s="442" t="s">
        <v>1569</v>
      </c>
      <c r="B679" s="442"/>
      <c r="C679" s="441">
        <v>28</v>
      </c>
      <c r="D679" s="441" t="s">
        <v>1568</v>
      </c>
      <c r="E679" s="441" t="s">
        <v>482</v>
      </c>
      <c r="F679" s="441" t="s">
        <v>1225</v>
      </c>
      <c r="G679" s="445" t="str">
        <f>IF('5 ROMP Utilisation'!$E$31=0,"",'5 ROMP Utilisation'!$J$31)</f>
        <v/>
      </c>
    </row>
    <row r="680" spans="1:7" x14ac:dyDescent="0.45">
      <c r="A680" s="442" t="s">
        <v>1567</v>
      </c>
      <c r="B680" s="442"/>
      <c r="C680" s="441">
        <v>28</v>
      </c>
      <c r="D680" s="441" t="s">
        <v>1566</v>
      </c>
      <c r="E680" s="441" t="s">
        <v>482</v>
      </c>
      <c r="F680" s="441" t="s">
        <v>499</v>
      </c>
      <c r="G680" s="444" t="str">
        <f>IF('5 ROMP Utilisation'!$E$31=0,"",'5 ROMP Utilisation'!$K$31)</f>
        <v/>
      </c>
    </row>
    <row r="681" spans="1:7" x14ac:dyDescent="0.45">
      <c r="A681" s="442" t="s">
        <v>1565</v>
      </c>
      <c r="B681" s="442"/>
      <c r="C681" s="441">
        <v>28</v>
      </c>
      <c r="D681" s="441" t="s">
        <v>1564</v>
      </c>
      <c r="E681" s="441" t="s">
        <v>482</v>
      </c>
      <c r="F681" s="441" t="s">
        <v>1225</v>
      </c>
      <c r="G681" s="445" t="str">
        <f>IF('5 ROMP Utilisation'!$E$31=0,"",'5 ROMP Utilisation'!$L$31)</f>
        <v/>
      </c>
    </row>
    <row r="682" spans="1:7" x14ac:dyDescent="0.45">
      <c r="A682" s="442" t="s">
        <v>1563</v>
      </c>
      <c r="B682" s="442"/>
      <c r="C682" s="441">
        <v>28</v>
      </c>
      <c r="D682" s="441" t="s">
        <v>1562</v>
      </c>
      <c r="E682" s="441" t="s">
        <v>482</v>
      </c>
      <c r="F682" s="441" t="s">
        <v>499</v>
      </c>
      <c r="G682" s="444" t="str">
        <f>IF('5 ROMP Utilisation'!$E$31=0,"",'5 ROMP Utilisation'!$M$31)</f>
        <v/>
      </c>
    </row>
    <row r="683" spans="1:7" x14ac:dyDescent="0.45">
      <c r="A683" s="442" t="s">
        <v>1561</v>
      </c>
      <c r="B683" s="442"/>
      <c r="C683" s="441">
        <v>28</v>
      </c>
      <c r="D683" s="441" t="s">
        <v>1560</v>
      </c>
      <c r="E683" s="441" t="s">
        <v>482</v>
      </c>
      <c r="F683" s="441" t="s">
        <v>1225</v>
      </c>
      <c r="G683" s="445" t="str">
        <f>IF('5 ROMP Utilisation'!$E$31=0,"",'5 ROMP Utilisation'!$N$31)</f>
        <v/>
      </c>
    </row>
    <row r="684" spans="1:7" x14ac:dyDescent="0.45">
      <c r="A684" s="442" t="s">
        <v>1559</v>
      </c>
      <c r="B684" s="442"/>
      <c r="C684" s="441">
        <v>28</v>
      </c>
      <c r="D684" s="441" t="s">
        <v>1558</v>
      </c>
      <c r="E684" s="441" t="s">
        <v>482</v>
      </c>
      <c r="F684" s="441" t="s">
        <v>499</v>
      </c>
      <c r="G684" s="444" t="str">
        <f>IF('5 ROMP Utilisation'!$E$31=0,"",'5 ROMP Utilisation'!$O$31)</f>
        <v/>
      </c>
    </row>
    <row r="685" spans="1:7" x14ac:dyDescent="0.45">
      <c r="A685" s="442" t="s">
        <v>1557</v>
      </c>
      <c r="B685" s="442"/>
      <c r="C685" s="441">
        <v>28</v>
      </c>
      <c r="D685" s="441" t="s">
        <v>1556</v>
      </c>
      <c r="E685" s="441" t="s">
        <v>482</v>
      </c>
      <c r="F685" s="441" t="s">
        <v>1225</v>
      </c>
      <c r="G685" s="445" t="str">
        <f>IF('5 ROMP Utilisation'!$E$31=0,"",'5 ROMP Utilisation'!$P$31)</f>
        <v/>
      </c>
    </row>
    <row r="686" spans="1:7" x14ac:dyDescent="0.45">
      <c r="A686" s="442" t="s">
        <v>1555</v>
      </c>
      <c r="B686" s="442"/>
      <c r="C686" s="441">
        <v>28</v>
      </c>
      <c r="D686" s="441" t="s">
        <v>1554</v>
      </c>
      <c r="E686" s="441" t="s">
        <v>482</v>
      </c>
      <c r="F686" s="441" t="s">
        <v>499</v>
      </c>
      <c r="G686" s="444" t="str">
        <f>IF('5 ROMP Utilisation'!$E$31=0,"",'5 ROMP Utilisation'!$Q$31)</f>
        <v/>
      </c>
    </row>
    <row r="687" spans="1:7" x14ac:dyDescent="0.45">
      <c r="A687" s="442" t="s">
        <v>1553</v>
      </c>
      <c r="B687" s="442"/>
      <c r="C687" s="441">
        <v>28</v>
      </c>
      <c r="D687" s="441" t="s">
        <v>1552</v>
      </c>
      <c r="E687" s="441" t="s">
        <v>482</v>
      </c>
      <c r="F687" s="441" t="s">
        <v>1225</v>
      </c>
      <c r="G687" s="445" t="str">
        <f>IF('5 ROMP Utilisation'!$E$31=0,"",'5 ROMP Utilisation'!$R$31)</f>
        <v/>
      </c>
    </row>
    <row r="688" spans="1:7" x14ac:dyDescent="0.45">
      <c r="A688" s="442" t="s">
        <v>1551</v>
      </c>
      <c r="B688" s="442"/>
      <c r="C688" s="441">
        <v>28</v>
      </c>
      <c r="D688" s="441" t="s">
        <v>1550</v>
      </c>
      <c r="E688" s="441" t="s">
        <v>482</v>
      </c>
      <c r="F688" s="441" t="s">
        <v>499</v>
      </c>
      <c r="G688" s="444" t="str">
        <f>IF('5 ROMP Utilisation'!$E$31=0,"",'5 ROMP Utilisation'!$S$31)</f>
        <v/>
      </c>
    </row>
    <row r="689" spans="1:7" x14ac:dyDescent="0.45">
      <c r="A689" s="442" t="s">
        <v>1549</v>
      </c>
      <c r="B689" s="442" t="s">
        <v>1221</v>
      </c>
      <c r="C689" s="441">
        <v>28</v>
      </c>
      <c r="D689" s="441" t="s">
        <v>1548</v>
      </c>
      <c r="E689" s="441" t="s">
        <v>482</v>
      </c>
      <c r="F689" s="441" t="s">
        <v>383</v>
      </c>
      <c r="G689" s="443" t="str">
        <f>IF('5 ROMP Utilisation'!$E$31=0,"",'5 ROMP Utilisation'!$T$31)</f>
        <v/>
      </c>
    </row>
    <row r="690" spans="1:7" x14ac:dyDescent="0.45">
      <c r="A690" s="442" t="s">
        <v>1547</v>
      </c>
      <c r="B690" s="442" t="s">
        <v>494</v>
      </c>
      <c r="C690" s="441">
        <v>28</v>
      </c>
      <c r="D690" s="441" t="s">
        <v>1546</v>
      </c>
      <c r="E690" s="441" t="s">
        <v>482</v>
      </c>
      <c r="F690" s="441" t="s">
        <v>383</v>
      </c>
      <c r="G690" s="440" t="str">
        <f>IF('5 ROMP Utilisation'!$E$31=0,"",'5 ROMP Utilisation'!$V$31)</f>
        <v/>
      </c>
    </row>
    <row r="691" spans="1:7" ht="14.65" thickBot="1" x14ac:dyDescent="0.5">
      <c r="A691" s="439" t="s">
        <v>1545</v>
      </c>
      <c r="B691" s="439"/>
      <c r="C691" s="438">
        <v>28</v>
      </c>
      <c r="D691" s="438" t="s">
        <v>1544</v>
      </c>
      <c r="E691" s="438" t="s">
        <v>482</v>
      </c>
      <c r="F691" s="438" t="s">
        <v>490</v>
      </c>
      <c r="G691" s="437" t="str">
        <f>IF('5 ROMP Utilisation'!$E$31=0,"",'5 ROMP Utilisation'!$AA$31)</f>
        <v/>
      </c>
    </row>
    <row r="692" spans="1:7" x14ac:dyDescent="0.45">
      <c r="A692" s="426" t="s">
        <v>1543</v>
      </c>
      <c r="B692" s="426" t="s">
        <v>513</v>
      </c>
      <c r="C692" s="425">
        <v>28</v>
      </c>
      <c r="D692" s="425" t="s">
        <v>1542</v>
      </c>
      <c r="E692" s="425" t="s">
        <v>482</v>
      </c>
      <c r="F692" s="425" t="s">
        <v>499</v>
      </c>
      <c r="G692" s="427">
        <f>'5 ROMP Utilisation'!$E$32</f>
        <v>0</v>
      </c>
    </row>
    <row r="693" spans="1:7" x14ac:dyDescent="0.45">
      <c r="A693" s="426" t="s">
        <v>1541</v>
      </c>
      <c r="B693" s="426"/>
      <c r="C693" s="425">
        <v>28</v>
      </c>
      <c r="D693" s="425" t="s">
        <v>1540</v>
      </c>
      <c r="E693" s="425" t="s">
        <v>482</v>
      </c>
      <c r="F693" s="425" t="s">
        <v>1225</v>
      </c>
      <c r="G693" s="436" t="str">
        <f>IF('5 ROMP Utilisation'!$E$32=0,"",'5 ROMP Utilisation'!$H$32)</f>
        <v/>
      </c>
    </row>
    <row r="694" spans="1:7" x14ac:dyDescent="0.45">
      <c r="A694" s="426" t="s">
        <v>1539</v>
      </c>
      <c r="B694" s="426"/>
      <c r="C694" s="425">
        <v>28</v>
      </c>
      <c r="D694" s="425" t="s">
        <v>1538</v>
      </c>
      <c r="E694" s="425" t="s">
        <v>482</v>
      </c>
      <c r="F694" s="425" t="s">
        <v>499</v>
      </c>
      <c r="G694" s="427" t="str">
        <f>IF('5 ROMP Utilisation'!$E$32=0,"",'5 ROMP Utilisation'!$I$32)</f>
        <v/>
      </c>
    </row>
    <row r="695" spans="1:7" x14ac:dyDescent="0.45">
      <c r="A695" s="426" t="s">
        <v>1537</v>
      </c>
      <c r="B695" s="426"/>
      <c r="C695" s="425">
        <v>28</v>
      </c>
      <c r="D695" s="425" t="s">
        <v>1536</v>
      </c>
      <c r="E695" s="425" t="s">
        <v>482</v>
      </c>
      <c r="F695" s="425" t="s">
        <v>1225</v>
      </c>
      <c r="G695" s="436" t="str">
        <f>IF('5 ROMP Utilisation'!$E$32=0,"",'5 ROMP Utilisation'!$J$32)</f>
        <v/>
      </c>
    </row>
    <row r="696" spans="1:7" x14ac:dyDescent="0.45">
      <c r="A696" s="426" t="s">
        <v>1535</v>
      </c>
      <c r="B696" s="426"/>
      <c r="C696" s="425">
        <v>28</v>
      </c>
      <c r="D696" s="425" t="s">
        <v>1534</v>
      </c>
      <c r="E696" s="425" t="s">
        <v>482</v>
      </c>
      <c r="F696" s="425" t="s">
        <v>499</v>
      </c>
      <c r="G696" s="427" t="str">
        <f>IF('5 ROMP Utilisation'!$E$32=0,"",'5 ROMP Utilisation'!$K$32)</f>
        <v/>
      </c>
    </row>
    <row r="697" spans="1:7" x14ac:dyDescent="0.45">
      <c r="A697" s="426" t="s">
        <v>1533</v>
      </c>
      <c r="B697" s="426"/>
      <c r="C697" s="425">
        <v>28</v>
      </c>
      <c r="D697" s="425" t="s">
        <v>1532</v>
      </c>
      <c r="E697" s="425" t="s">
        <v>482</v>
      </c>
      <c r="F697" s="425" t="s">
        <v>1225</v>
      </c>
      <c r="G697" s="436" t="str">
        <f>IF('5 ROMP Utilisation'!$E$32=0,"",'5 ROMP Utilisation'!$L$32)</f>
        <v/>
      </c>
    </row>
    <row r="698" spans="1:7" x14ac:dyDescent="0.45">
      <c r="A698" s="426" t="s">
        <v>1531</v>
      </c>
      <c r="B698" s="426"/>
      <c r="C698" s="425">
        <v>28</v>
      </c>
      <c r="D698" s="425" t="s">
        <v>1530</v>
      </c>
      <c r="E698" s="425" t="s">
        <v>482</v>
      </c>
      <c r="F698" s="425" t="s">
        <v>499</v>
      </c>
      <c r="G698" s="427" t="str">
        <f>IF('5 ROMP Utilisation'!$E$32=0,"",'5 ROMP Utilisation'!$M$32)</f>
        <v/>
      </c>
    </row>
    <row r="699" spans="1:7" x14ac:dyDescent="0.45">
      <c r="A699" s="426" t="s">
        <v>1529</v>
      </c>
      <c r="B699" s="426"/>
      <c r="C699" s="425">
        <v>28</v>
      </c>
      <c r="D699" s="425" t="s">
        <v>1528</v>
      </c>
      <c r="E699" s="425" t="s">
        <v>482</v>
      </c>
      <c r="F699" s="425" t="s">
        <v>1225</v>
      </c>
      <c r="G699" s="436" t="str">
        <f>IF('5 ROMP Utilisation'!$E$32=0,"",'5 ROMP Utilisation'!$N$32)</f>
        <v/>
      </c>
    </row>
    <row r="700" spans="1:7" x14ac:dyDescent="0.45">
      <c r="A700" s="426" t="s">
        <v>1527</v>
      </c>
      <c r="B700" s="426"/>
      <c r="C700" s="425">
        <v>28</v>
      </c>
      <c r="D700" s="425" t="s">
        <v>1526</v>
      </c>
      <c r="E700" s="425" t="s">
        <v>482</v>
      </c>
      <c r="F700" s="425" t="s">
        <v>499</v>
      </c>
      <c r="G700" s="427" t="str">
        <f>IF('5 ROMP Utilisation'!$E$32=0,"",'5 ROMP Utilisation'!$O$32)</f>
        <v/>
      </c>
    </row>
    <row r="701" spans="1:7" x14ac:dyDescent="0.45">
      <c r="A701" s="426" t="s">
        <v>1525</v>
      </c>
      <c r="B701" s="426"/>
      <c r="C701" s="425">
        <v>28</v>
      </c>
      <c r="D701" s="425" t="s">
        <v>1524</v>
      </c>
      <c r="E701" s="425" t="s">
        <v>482</v>
      </c>
      <c r="F701" s="425" t="s">
        <v>1225</v>
      </c>
      <c r="G701" s="436" t="str">
        <f>IF('5 ROMP Utilisation'!$E$32=0,"",'5 ROMP Utilisation'!$P$32)</f>
        <v/>
      </c>
    </row>
    <row r="702" spans="1:7" x14ac:dyDescent="0.45">
      <c r="A702" s="426" t="s">
        <v>1523</v>
      </c>
      <c r="B702" s="426"/>
      <c r="C702" s="425">
        <v>28</v>
      </c>
      <c r="D702" s="425" t="s">
        <v>1522</v>
      </c>
      <c r="E702" s="425" t="s">
        <v>482</v>
      </c>
      <c r="F702" s="425" t="s">
        <v>499</v>
      </c>
      <c r="G702" s="427" t="str">
        <f>IF('5 ROMP Utilisation'!$E$32=0,"",'5 ROMP Utilisation'!$Q$32)</f>
        <v/>
      </c>
    </row>
    <row r="703" spans="1:7" x14ac:dyDescent="0.45">
      <c r="A703" s="426" t="s">
        <v>1521</v>
      </c>
      <c r="B703" s="426"/>
      <c r="C703" s="425">
        <v>28</v>
      </c>
      <c r="D703" s="425" t="s">
        <v>1520</v>
      </c>
      <c r="E703" s="425" t="s">
        <v>482</v>
      </c>
      <c r="F703" s="425" t="s">
        <v>1225</v>
      </c>
      <c r="G703" s="436" t="str">
        <f>IF('5 ROMP Utilisation'!$E$32=0,"",'5 ROMP Utilisation'!$R$32)</f>
        <v/>
      </c>
    </row>
    <row r="704" spans="1:7" x14ac:dyDescent="0.45">
      <c r="A704" s="426" t="s">
        <v>1519</v>
      </c>
      <c r="B704" s="426"/>
      <c r="C704" s="425">
        <v>28</v>
      </c>
      <c r="D704" s="425" t="s">
        <v>1518</v>
      </c>
      <c r="E704" s="425" t="s">
        <v>482</v>
      </c>
      <c r="F704" s="425" t="s">
        <v>499</v>
      </c>
      <c r="G704" s="427" t="str">
        <f>IF('5 ROMP Utilisation'!$E$32=0,"",'5 ROMP Utilisation'!$S$32)</f>
        <v/>
      </c>
    </row>
    <row r="705" spans="1:7" x14ac:dyDescent="0.45">
      <c r="A705" s="426" t="s">
        <v>1517</v>
      </c>
      <c r="B705" s="426" t="s">
        <v>1221</v>
      </c>
      <c r="C705" s="425">
        <v>28</v>
      </c>
      <c r="D705" s="425" t="s">
        <v>1516</v>
      </c>
      <c r="E705" s="425" t="s">
        <v>482</v>
      </c>
      <c r="F705" s="425" t="s">
        <v>383</v>
      </c>
      <c r="G705" s="435" t="str">
        <f>IF('5 ROMP Utilisation'!$E$32=0,"",'5 ROMP Utilisation'!$T$32)</f>
        <v/>
      </c>
    </row>
    <row r="706" spans="1:7" x14ac:dyDescent="0.45">
      <c r="A706" s="426" t="s">
        <v>1515</v>
      </c>
      <c r="B706" s="426" t="s">
        <v>494</v>
      </c>
      <c r="C706" s="425">
        <v>28</v>
      </c>
      <c r="D706" s="425" t="s">
        <v>1514</v>
      </c>
      <c r="E706" s="425" t="s">
        <v>482</v>
      </c>
      <c r="F706" s="425" t="s">
        <v>383</v>
      </c>
      <c r="G706" s="424" t="str">
        <f>IF('5 ROMP Utilisation'!$E$32=0,"",'5 ROMP Utilisation'!$V$32)</f>
        <v/>
      </c>
    </row>
    <row r="707" spans="1:7" ht="14.65" thickBot="1" x14ac:dyDescent="0.5">
      <c r="A707" s="423" t="s">
        <v>1513</v>
      </c>
      <c r="B707" s="423"/>
      <c r="C707" s="422">
        <v>28</v>
      </c>
      <c r="D707" s="422" t="s">
        <v>1512</v>
      </c>
      <c r="E707" s="422" t="s">
        <v>482</v>
      </c>
      <c r="F707" s="422" t="s">
        <v>490</v>
      </c>
      <c r="G707" s="421" t="str">
        <f>IF('5 ROMP Utilisation'!$E$32=0,"",'5 ROMP Utilisation'!$AA$32)</f>
        <v/>
      </c>
    </row>
    <row r="708" spans="1:7" x14ac:dyDescent="0.45">
      <c r="A708" s="442" t="s">
        <v>1511</v>
      </c>
      <c r="B708" s="442" t="s">
        <v>513</v>
      </c>
      <c r="C708" s="441">
        <v>28</v>
      </c>
      <c r="D708" s="441" t="s">
        <v>1510</v>
      </c>
      <c r="E708" s="441" t="s">
        <v>482</v>
      </c>
      <c r="F708" s="441" t="s">
        <v>499</v>
      </c>
      <c r="G708" s="444">
        <f>'5 ROMP Utilisation'!$E$33</f>
        <v>0</v>
      </c>
    </row>
    <row r="709" spans="1:7" x14ac:dyDescent="0.45">
      <c r="A709" s="442" t="s">
        <v>1509</v>
      </c>
      <c r="B709" s="442"/>
      <c r="C709" s="441">
        <v>28</v>
      </c>
      <c r="D709" s="441" t="s">
        <v>1508</v>
      </c>
      <c r="E709" s="441" t="s">
        <v>482</v>
      </c>
      <c r="F709" s="441" t="s">
        <v>1225</v>
      </c>
      <c r="G709" s="445" t="str">
        <f>IF('5 ROMP Utilisation'!$E$33=0,"",'5 ROMP Utilisation'!$H$33)</f>
        <v/>
      </c>
    </row>
    <row r="710" spans="1:7" x14ac:dyDescent="0.45">
      <c r="A710" s="442" t="s">
        <v>1507</v>
      </c>
      <c r="B710" s="442"/>
      <c r="C710" s="441">
        <v>28</v>
      </c>
      <c r="D710" s="441" t="s">
        <v>1506</v>
      </c>
      <c r="E710" s="441" t="s">
        <v>482</v>
      </c>
      <c r="F710" s="441" t="s">
        <v>499</v>
      </c>
      <c r="G710" s="444" t="str">
        <f>IF('5 ROMP Utilisation'!$E$33=0,"",'5 ROMP Utilisation'!$I$33)</f>
        <v/>
      </c>
    </row>
    <row r="711" spans="1:7" x14ac:dyDescent="0.45">
      <c r="A711" s="442" t="s">
        <v>1505</v>
      </c>
      <c r="B711" s="442"/>
      <c r="C711" s="441">
        <v>28</v>
      </c>
      <c r="D711" s="441" t="s">
        <v>1504</v>
      </c>
      <c r="E711" s="441" t="s">
        <v>482</v>
      </c>
      <c r="F711" s="441" t="s">
        <v>1225</v>
      </c>
      <c r="G711" s="445" t="str">
        <f>IF('5 ROMP Utilisation'!$E$33=0,"",'5 ROMP Utilisation'!$J$33)</f>
        <v/>
      </c>
    </row>
    <row r="712" spans="1:7" x14ac:dyDescent="0.45">
      <c r="A712" s="442" t="s">
        <v>1503</v>
      </c>
      <c r="B712" s="442"/>
      <c r="C712" s="441">
        <v>28</v>
      </c>
      <c r="D712" s="441" t="s">
        <v>1502</v>
      </c>
      <c r="E712" s="441" t="s">
        <v>482</v>
      </c>
      <c r="F712" s="441" t="s">
        <v>499</v>
      </c>
      <c r="G712" s="444" t="str">
        <f>IF('5 ROMP Utilisation'!$E$33=0,"",'5 ROMP Utilisation'!$K$33)</f>
        <v/>
      </c>
    </row>
    <row r="713" spans="1:7" x14ac:dyDescent="0.45">
      <c r="A713" s="442" t="s">
        <v>1501</v>
      </c>
      <c r="B713" s="442"/>
      <c r="C713" s="441">
        <v>28</v>
      </c>
      <c r="D713" s="441" t="s">
        <v>1500</v>
      </c>
      <c r="E713" s="441" t="s">
        <v>482</v>
      </c>
      <c r="F713" s="441" t="s">
        <v>1225</v>
      </c>
      <c r="G713" s="445" t="str">
        <f>IF('5 ROMP Utilisation'!$E$33=0,"",'5 ROMP Utilisation'!$L$33)</f>
        <v/>
      </c>
    </row>
    <row r="714" spans="1:7" x14ac:dyDescent="0.45">
      <c r="A714" s="442" t="s">
        <v>1499</v>
      </c>
      <c r="B714" s="442"/>
      <c r="C714" s="441">
        <v>28</v>
      </c>
      <c r="D714" s="441" t="s">
        <v>1498</v>
      </c>
      <c r="E714" s="441" t="s">
        <v>482</v>
      </c>
      <c r="F714" s="441" t="s">
        <v>499</v>
      </c>
      <c r="G714" s="444" t="str">
        <f>IF('5 ROMP Utilisation'!$E$33=0,"",'5 ROMP Utilisation'!$M$33)</f>
        <v/>
      </c>
    </row>
    <row r="715" spans="1:7" x14ac:dyDescent="0.45">
      <c r="A715" s="442" t="s">
        <v>1497</v>
      </c>
      <c r="B715" s="442"/>
      <c r="C715" s="441">
        <v>28</v>
      </c>
      <c r="D715" s="441" t="s">
        <v>1496</v>
      </c>
      <c r="E715" s="441" t="s">
        <v>482</v>
      </c>
      <c r="F715" s="441" t="s">
        <v>1225</v>
      </c>
      <c r="G715" s="445" t="str">
        <f>IF('5 ROMP Utilisation'!$E$33=0,"",'5 ROMP Utilisation'!$N$33)</f>
        <v/>
      </c>
    </row>
    <row r="716" spans="1:7" x14ac:dyDescent="0.45">
      <c r="A716" s="442" t="s">
        <v>1495</v>
      </c>
      <c r="B716" s="442"/>
      <c r="C716" s="441">
        <v>28</v>
      </c>
      <c r="D716" s="441" t="s">
        <v>1494</v>
      </c>
      <c r="E716" s="441" t="s">
        <v>482</v>
      </c>
      <c r="F716" s="441" t="s">
        <v>499</v>
      </c>
      <c r="G716" s="444" t="str">
        <f>IF('5 ROMP Utilisation'!$E$33=0,"",'5 ROMP Utilisation'!$O$33)</f>
        <v/>
      </c>
    </row>
    <row r="717" spans="1:7" x14ac:dyDescent="0.45">
      <c r="A717" s="442" t="s">
        <v>1493</v>
      </c>
      <c r="B717" s="442"/>
      <c r="C717" s="441">
        <v>28</v>
      </c>
      <c r="D717" s="441" t="s">
        <v>1492</v>
      </c>
      <c r="E717" s="441" t="s">
        <v>482</v>
      </c>
      <c r="F717" s="441" t="s">
        <v>1225</v>
      </c>
      <c r="G717" s="445" t="str">
        <f>IF('5 ROMP Utilisation'!$E$33=0,"",'5 ROMP Utilisation'!$P$33)</f>
        <v/>
      </c>
    </row>
    <row r="718" spans="1:7" x14ac:dyDescent="0.45">
      <c r="A718" s="442" t="s">
        <v>1491</v>
      </c>
      <c r="B718" s="442"/>
      <c r="C718" s="441">
        <v>28</v>
      </c>
      <c r="D718" s="441" t="s">
        <v>1490</v>
      </c>
      <c r="E718" s="441" t="s">
        <v>482</v>
      </c>
      <c r="F718" s="441" t="s">
        <v>499</v>
      </c>
      <c r="G718" s="444" t="str">
        <f>IF('5 ROMP Utilisation'!$E$33=0,"",'5 ROMP Utilisation'!$Q$33)</f>
        <v/>
      </c>
    </row>
    <row r="719" spans="1:7" x14ac:dyDescent="0.45">
      <c r="A719" s="442" t="s">
        <v>1489</v>
      </c>
      <c r="B719" s="442"/>
      <c r="C719" s="441">
        <v>28</v>
      </c>
      <c r="D719" s="441" t="s">
        <v>1488</v>
      </c>
      <c r="E719" s="441" t="s">
        <v>482</v>
      </c>
      <c r="F719" s="441" t="s">
        <v>1225</v>
      </c>
      <c r="G719" s="445" t="str">
        <f>IF('5 ROMP Utilisation'!$E$33=0,"",'5 ROMP Utilisation'!$R$33)</f>
        <v/>
      </c>
    </row>
    <row r="720" spans="1:7" x14ac:dyDescent="0.45">
      <c r="A720" s="442" t="s">
        <v>1487</v>
      </c>
      <c r="B720" s="442"/>
      <c r="C720" s="441">
        <v>28</v>
      </c>
      <c r="D720" s="441" t="s">
        <v>1486</v>
      </c>
      <c r="E720" s="441" t="s">
        <v>482</v>
      </c>
      <c r="F720" s="441" t="s">
        <v>499</v>
      </c>
      <c r="G720" s="444" t="str">
        <f>IF('5 ROMP Utilisation'!$E$33=0,"",'5 ROMP Utilisation'!$S$33)</f>
        <v/>
      </c>
    </row>
    <row r="721" spans="1:7" x14ac:dyDescent="0.45">
      <c r="A721" s="442" t="s">
        <v>1485</v>
      </c>
      <c r="B721" s="442" t="s">
        <v>1221</v>
      </c>
      <c r="C721" s="441">
        <v>28</v>
      </c>
      <c r="D721" s="441" t="s">
        <v>1484</v>
      </c>
      <c r="E721" s="441" t="s">
        <v>482</v>
      </c>
      <c r="F721" s="441" t="s">
        <v>383</v>
      </c>
      <c r="G721" s="443" t="str">
        <f>IF('5 ROMP Utilisation'!$E$33=0,"",'5 ROMP Utilisation'!$T$33)</f>
        <v/>
      </c>
    </row>
    <row r="722" spans="1:7" x14ac:dyDescent="0.45">
      <c r="A722" s="442" t="s">
        <v>1483</v>
      </c>
      <c r="B722" s="442" t="s">
        <v>494</v>
      </c>
      <c r="C722" s="441">
        <v>28</v>
      </c>
      <c r="D722" s="441" t="s">
        <v>1482</v>
      </c>
      <c r="E722" s="441" t="s">
        <v>482</v>
      </c>
      <c r="F722" s="441" t="s">
        <v>383</v>
      </c>
      <c r="G722" s="440" t="str">
        <f>IF('5 ROMP Utilisation'!$E$33=0,"",'5 ROMP Utilisation'!$V$33)</f>
        <v/>
      </c>
    </row>
    <row r="723" spans="1:7" ht="14.65" thickBot="1" x14ac:dyDescent="0.5">
      <c r="A723" s="439" t="s">
        <v>1481</v>
      </c>
      <c r="B723" s="439"/>
      <c r="C723" s="438">
        <v>28</v>
      </c>
      <c r="D723" s="438" t="s">
        <v>1480</v>
      </c>
      <c r="E723" s="438" t="s">
        <v>482</v>
      </c>
      <c r="F723" s="438" t="s">
        <v>490</v>
      </c>
      <c r="G723" s="437" t="str">
        <f>IF('5 ROMP Utilisation'!$E$33=0,"",'5 ROMP Utilisation'!$AA$33)</f>
        <v/>
      </c>
    </row>
    <row r="724" spans="1:7" x14ac:dyDescent="0.45">
      <c r="A724" s="426" t="s">
        <v>1479</v>
      </c>
      <c r="B724" s="426" t="s">
        <v>513</v>
      </c>
      <c r="C724" s="425">
        <v>28</v>
      </c>
      <c r="D724" s="425" t="s">
        <v>1478</v>
      </c>
      <c r="E724" s="425" t="s">
        <v>482</v>
      </c>
      <c r="F724" s="425" t="s">
        <v>499</v>
      </c>
      <c r="G724" s="427">
        <f>'5 ROMP Utilisation'!$E$34</f>
        <v>0</v>
      </c>
    </row>
    <row r="725" spans="1:7" x14ac:dyDescent="0.45">
      <c r="A725" s="426" t="s">
        <v>1477</v>
      </c>
      <c r="B725" s="426"/>
      <c r="C725" s="425">
        <v>28</v>
      </c>
      <c r="D725" s="425" t="s">
        <v>1476</v>
      </c>
      <c r="E725" s="425" t="s">
        <v>482</v>
      </c>
      <c r="F725" s="425" t="s">
        <v>1225</v>
      </c>
      <c r="G725" s="436" t="str">
        <f>IF('5 ROMP Utilisation'!$E$34=0,"",'5 ROMP Utilisation'!$H$34)</f>
        <v/>
      </c>
    </row>
    <row r="726" spans="1:7" x14ac:dyDescent="0.45">
      <c r="A726" s="426" t="s">
        <v>1475</v>
      </c>
      <c r="B726" s="426"/>
      <c r="C726" s="425">
        <v>28</v>
      </c>
      <c r="D726" s="425" t="s">
        <v>1474</v>
      </c>
      <c r="E726" s="425" t="s">
        <v>482</v>
      </c>
      <c r="F726" s="425" t="s">
        <v>499</v>
      </c>
      <c r="G726" s="427" t="str">
        <f>IF('5 ROMP Utilisation'!$E$34=0,"",'5 ROMP Utilisation'!$I$34)</f>
        <v/>
      </c>
    </row>
    <row r="727" spans="1:7" x14ac:dyDescent="0.45">
      <c r="A727" s="426" t="s">
        <v>1473</v>
      </c>
      <c r="B727" s="426"/>
      <c r="C727" s="425">
        <v>28</v>
      </c>
      <c r="D727" s="425" t="s">
        <v>1472</v>
      </c>
      <c r="E727" s="425" t="s">
        <v>482</v>
      </c>
      <c r="F727" s="425" t="s">
        <v>1225</v>
      </c>
      <c r="G727" s="436" t="str">
        <f>IF('5 ROMP Utilisation'!$E$34=0,"",'5 ROMP Utilisation'!$J$34)</f>
        <v/>
      </c>
    </row>
    <row r="728" spans="1:7" x14ac:dyDescent="0.45">
      <c r="A728" s="426" t="s">
        <v>1471</v>
      </c>
      <c r="B728" s="426"/>
      <c r="C728" s="425">
        <v>28</v>
      </c>
      <c r="D728" s="425" t="s">
        <v>1470</v>
      </c>
      <c r="E728" s="425" t="s">
        <v>482</v>
      </c>
      <c r="F728" s="425" t="s">
        <v>499</v>
      </c>
      <c r="G728" s="427" t="str">
        <f>IF('5 ROMP Utilisation'!$E$34=0,"",'5 ROMP Utilisation'!$K$34)</f>
        <v/>
      </c>
    </row>
    <row r="729" spans="1:7" x14ac:dyDescent="0.45">
      <c r="A729" s="426" t="s">
        <v>1469</v>
      </c>
      <c r="B729" s="426"/>
      <c r="C729" s="425">
        <v>28</v>
      </c>
      <c r="D729" s="425" t="s">
        <v>1468</v>
      </c>
      <c r="E729" s="425" t="s">
        <v>482</v>
      </c>
      <c r="F729" s="425" t="s">
        <v>1225</v>
      </c>
      <c r="G729" s="436" t="str">
        <f>IF('5 ROMP Utilisation'!$E$34=0,"",'5 ROMP Utilisation'!$L$34)</f>
        <v/>
      </c>
    </row>
    <row r="730" spans="1:7" x14ac:dyDescent="0.45">
      <c r="A730" s="426" t="s">
        <v>1467</v>
      </c>
      <c r="B730" s="426"/>
      <c r="C730" s="425">
        <v>28</v>
      </c>
      <c r="D730" s="425" t="s">
        <v>1466</v>
      </c>
      <c r="E730" s="425" t="s">
        <v>482</v>
      </c>
      <c r="F730" s="425" t="s">
        <v>499</v>
      </c>
      <c r="G730" s="427" t="str">
        <f>IF('5 ROMP Utilisation'!$E$34=0,"",'5 ROMP Utilisation'!$M$34)</f>
        <v/>
      </c>
    </row>
    <row r="731" spans="1:7" x14ac:dyDescent="0.45">
      <c r="A731" s="426" t="s">
        <v>1465</v>
      </c>
      <c r="B731" s="426"/>
      <c r="C731" s="425">
        <v>28</v>
      </c>
      <c r="D731" s="425" t="s">
        <v>1464</v>
      </c>
      <c r="E731" s="425" t="s">
        <v>482</v>
      </c>
      <c r="F731" s="425" t="s">
        <v>1225</v>
      </c>
      <c r="G731" s="436" t="str">
        <f>IF('5 ROMP Utilisation'!$E$34=0,"",'5 ROMP Utilisation'!$N$34)</f>
        <v/>
      </c>
    </row>
    <row r="732" spans="1:7" x14ac:dyDescent="0.45">
      <c r="A732" s="426" t="s">
        <v>1463</v>
      </c>
      <c r="B732" s="426"/>
      <c r="C732" s="425">
        <v>28</v>
      </c>
      <c r="D732" s="425" t="s">
        <v>1462</v>
      </c>
      <c r="E732" s="425" t="s">
        <v>482</v>
      </c>
      <c r="F732" s="425" t="s">
        <v>499</v>
      </c>
      <c r="G732" s="427" t="str">
        <f>IF('5 ROMP Utilisation'!$E$34=0,"",'5 ROMP Utilisation'!$O$34)</f>
        <v/>
      </c>
    </row>
    <row r="733" spans="1:7" x14ac:dyDescent="0.45">
      <c r="A733" s="426" t="s">
        <v>1461</v>
      </c>
      <c r="B733" s="426"/>
      <c r="C733" s="425">
        <v>28</v>
      </c>
      <c r="D733" s="425" t="s">
        <v>1460</v>
      </c>
      <c r="E733" s="425" t="s">
        <v>482</v>
      </c>
      <c r="F733" s="425" t="s">
        <v>1225</v>
      </c>
      <c r="G733" s="436" t="str">
        <f>IF('5 ROMP Utilisation'!$E$34=0,"",'5 ROMP Utilisation'!$P$34)</f>
        <v/>
      </c>
    </row>
    <row r="734" spans="1:7" x14ac:dyDescent="0.45">
      <c r="A734" s="426" t="s">
        <v>1459</v>
      </c>
      <c r="B734" s="426"/>
      <c r="C734" s="425">
        <v>28</v>
      </c>
      <c r="D734" s="425" t="s">
        <v>1458</v>
      </c>
      <c r="E734" s="425" t="s">
        <v>482</v>
      </c>
      <c r="F734" s="425" t="s">
        <v>499</v>
      </c>
      <c r="G734" s="427" t="str">
        <f>IF('5 ROMP Utilisation'!$E$34=0,"",'5 ROMP Utilisation'!$Q$34)</f>
        <v/>
      </c>
    </row>
    <row r="735" spans="1:7" x14ac:dyDescent="0.45">
      <c r="A735" s="426" t="s">
        <v>1457</v>
      </c>
      <c r="B735" s="426"/>
      <c r="C735" s="425">
        <v>28</v>
      </c>
      <c r="D735" s="425" t="s">
        <v>1456</v>
      </c>
      <c r="E735" s="425" t="s">
        <v>482</v>
      </c>
      <c r="F735" s="425" t="s">
        <v>1225</v>
      </c>
      <c r="G735" s="436" t="str">
        <f>IF('5 ROMP Utilisation'!$E$34=0,"",'5 ROMP Utilisation'!$R$34)</f>
        <v/>
      </c>
    </row>
    <row r="736" spans="1:7" x14ac:dyDescent="0.45">
      <c r="A736" s="426" t="s">
        <v>1455</v>
      </c>
      <c r="B736" s="426"/>
      <c r="C736" s="425">
        <v>28</v>
      </c>
      <c r="D736" s="425" t="s">
        <v>1454</v>
      </c>
      <c r="E736" s="425" t="s">
        <v>482</v>
      </c>
      <c r="F736" s="425" t="s">
        <v>499</v>
      </c>
      <c r="G736" s="427" t="str">
        <f>IF('5 ROMP Utilisation'!$E$34=0,"",'5 ROMP Utilisation'!$S$34)</f>
        <v/>
      </c>
    </row>
    <row r="737" spans="1:7" x14ac:dyDescent="0.45">
      <c r="A737" s="426" t="s">
        <v>1453</v>
      </c>
      <c r="B737" s="426" t="s">
        <v>1221</v>
      </c>
      <c r="C737" s="425">
        <v>28</v>
      </c>
      <c r="D737" s="425" t="s">
        <v>1452</v>
      </c>
      <c r="E737" s="425" t="s">
        <v>482</v>
      </c>
      <c r="F737" s="425" t="s">
        <v>383</v>
      </c>
      <c r="G737" s="435" t="str">
        <f>IF('5 ROMP Utilisation'!$E$34=0,"",'5 ROMP Utilisation'!$T$34)</f>
        <v/>
      </c>
    </row>
    <row r="738" spans="1:7" x14ac:dyDescent="0.45">
      <c r="A738" s="426" t="s">
        <v>1451</v>
      </c>
      <c r="B738" s="426" t="s">
        <v>494</v>
      </c>
      <c r="C738" s="425">
        <v>28</v>
      </c>
      <c r="D738" s="425" t="s">
        <v>1450</v>
      </c>
      <c r="E738" s="425" t="s">
        <v>482</v>
      </c>
      <c r="F738" s="425" t="s">
        <v>383</v>
      </c>
      <c r="G738" s="424" t="str">
        <f>IF('5 ROMP Utilisation'!$E$34=0,"",'5 ROMP Utilisation'!$V$34)</f>
        <v/>
      </c>
    </row>
    <row r="739" spans="1:7" ht="14.65" thickBot="1" x14ac:dyDescent="0.5">
      <c r="A739" s="423" t="s">
        <v>1449</v>
      </c>
      <c r="B739" s="423"/>
      <c r="C739" s="422">
        <v>28</v>
      </c>
      <c r="D739" s="422" t="s">
        <v>1448</v>
      </c>
      <c r="E739" s="422" t="s">
        <v>482</v>
      </c>
      <c r="F739" s="422" t="s">
        <v>490</v>
      </c>
      <c r="G739" s="421" t="str">
        <f>IF('5 ROMP Utilisation'!$E$34=0,"",'5 ROMP Utilisation'!$AA$34)</f>
        <v/>
      </c>
    </row>
    <row r="740" spans="1:7" x14ac:dyDescent="0.45">
      <c r="A740" s="442" t="s">
        <v>1447</v>
      </c>
      <c r="B740" s="442" t="s">
        <v>513</v>
      </c>
      <c r="C740" s="441">
        <v>28</v>
      </c>
      <c r="D740" s="441" t="s">
        <v>1446</v>
      </c>
      <c r="E740" s="441" t="s">
        <v>482</v>
      </c>
      <c r="F740" s="441" t="s">
        <v>499</v>
      </c>
      <c r="G740" s="444">
        <f>'5 ROMP Utilisation'!$E$35</f>
        <v>0</v>
      </c>
    </row>
    <row r="741" spans="1:7" x14ac:dyDescent="0.45">
      <c r="A741" s="442" t="s">
        <v>1445</v>
      </c>
      <c r="B741" s="442"/>
      <c r="C741" s="441">
        <v>28</v>
      </c>
      <c r="D741" s="441" t="s">
        <v>1444</v>
      </c>
      <c r="E741" s="441" t="s">
        <v>482</v>
      </c>
      <c r="F741" s="441" t="s">
        <v>1225</v>
      </c>
      <c r="G741" s="445" t="str">
        <f>IF('5 ROMP Utilisation'!$E$35=0,"",'5 ROMP Utilisation'!$H$35)</f>
        <v/>
      </c>
    </row>
    <row r="742" spans="1:7" x14ac:dyDescent="0.45">
      <c r="A742" s="442" t="s">
        <v>1443</v>
      </c>
      <c r="B742" s="442"/>
      <c r="C742" s="441">
        <v>28</v>
      </c>
      <c r="D742" s="441" t="s">
        <v>1442</v>
      </c>
      <c r="E742" s="441" t="s">
        <v>482</v>
      </c>
      <c r="F742" s="441" t="s">
        <v>499</v>
      </c>
      <c r="G742" s="444" t="str">
        <f>IF('5 ROMP Utilisation'!$E$35=0,"",'5 ROMP Utilisation'!$I$35)</f>
        <v/>
      </c>
    </row>
    <row r="743" spans="1:7" x14ac:dyDescent="0.45">
      <c r="A743" s="442" t="s">
        <v>1441</v>
      </c>
      <c r="B743" s="442"/>
      <c r="C743" s="441">
        <v>28</v>
      </c>
      <c r="D743" s="441" t="s">
        <v>1440</v>
      </c>
      <c r="E743" s="441" t="s">
        <v>482</v>
      </c>
      <c r="F743" s="441" t="s">
        <v>1225</v>
      </c>
      <c r="G743" s="445" t="str">
        <f>IF('5 ROMP Utilisation'!$E$35=0,"",'5 ROMP Utilisation'!$J$35)</f>
        <v/>
      </c>
    </row>
    <row r="744" spans="1:7" x14ac:dyDescent="0.45">
      <c r="A744" s="442" t="s">
        <v>1439</v>
      </c>
      <c r="B744" s="442"/>
      <c r="C744" s="441">
        <v>28</v>
      </c>
      <c r="D744" s="441" t="s">
        <v>1438</v>
      </c>
      <c r="E744" s="441" t="s">
        <v>482</v>
      </c>
      <c r="F744" s="441" t="s">
        <v>499</v>
      </c>
      <c r="G744" s="444" t="str">
        <f>IF('5 ROMP Utilisation'!$E$35=0,"",'5 ROMP Utilisation'!$K$35)</f>
        <v/>
      </c>
    </row>
    <row r="745" spans="1:7" x14ac:dyDescent="0.45">
      <c r="A745" s="442" t="s">
        <v>1437</v>
      </c>
      <c r="B745" s="442"/>
      <c r="C745" s="441">
        <v>28</v>
      </c>
      <c r="D745" s="441" t="s">
        <v>1436</v>
      </c>
      <c r="E745" s="441" t="s">
        <v>482</v>
      </c>
      <c r="F745" s="441" t="s">
        <v>1225</v>
      </c>
      <c r="G745" s="445" t="str">
        <f>IF('5 ROMP Utilisation'!$E$35=0,"",'5 ROMP Utilisation'!$L$35)</f>
        <v/>
      </c>
    </row>
    <row r="746" spans="1:7" x14ac:dyDescent="0.45">
      <c r="A746" s="442" t="s">
        <v>1435</v>
      </c>
      <c r="B746" s="442"/>
      <c r="C746" s="441">
        <v>28</v>
      </c>
      <c r="D746" s="441" t="s">
        <v>1434</v>
      </c>
      <c r="E746" s="441" t="s">
        <v>482</v>
      </c>
      <c r="F746" s="441" t="s">
        <v>499</v>
      </c>
      <c r="G746" s="444" t="str">
        <f>IF('5 ROMP Utilisation'!$E$35=0,"",'5 ROMP Utilisation'!$M$35)</f>
        <v/>
      </c>
    </row>
    <row r="747" spans="1:7" x14ac:dyDescent="0.45">
      <c r="A747" s="442" t="s">
        <v>1433</v>
      </c>
      <c r="B747" s="442"/>
      <c r="C747" s="441">
        <v>28</v>
      </c>
      <c r="D747" s="441" t="s">
        <v>1432</v>
      </c>
      <c r="E747" s="441" t="s">
        <v>482</v>
      </c>
      <c r="F747" s="441" t="s">
        <v>1225</v>
      </c>
      <c r="G747" s="445" t="str">
        <f>IF('5 ROMP Utilisation'!$E$35=0,"",'5 ROMP Utilisation'!$N$35)</f>
        <v/>
      </c>
    </row>
    <row r="748" spans="1:7" x14ac:dyDescent="0.45">
      <c r="A748" s="442" t="s">
        <v>1431</v>
      </c>
      <c r="B748" s="442"/>
      <c r="C748" s="441">
        <v>28</v>
      </c>
      <c r="D748" s="441" t="s">
        <v>1430</v>
      </c>
      <c r="E748" s="441" t="s">
        <v>482</v>
      </c>
      <c r="F748" s="441" t="s">
        <v>499</v>
      </c>
      <c r="G748" s="444" t="str">
        <f>IF('5 ROMP Utilisation'!$E$35=0,"",'5 ROMP Utilisation'!$O$35)</f>
        <v/>
      </c>
    </row>
    <row r="749" spans="1:7" x14ac:dyDescent="0.45">
      <c r="A749" s="442" t="s">
        <v>1429</v>
      </c>
      <c r="B749" s="442"/>
      <c r="C749" s="441">
        <v>28</v>
      </c>
      <c r="D749" s="441" t="s">
        <v>1428</v>
      </c>
      <c r="E749" s="441" t="s">
        <v>482</v>
      </c>
      <c r="F749" s="441" t="s">
        <v>1225</v>
      </c>
      <c r="G749" s="445" t="str">
        <f>IF('5 ROMP Utilisation'!$E$35=0,"",'5 ROMP Utilisation'!$P$35)</f>
        <v/>
      </c>
    </row>
    <row r="750" spans="1:7" x14ac:dyDescent="0.45">
      <c r="A750" s="442" t="s">
        <v>1427</v>
      </c>
      <c r="B750" s="442"/>
      <c r="C750" s="441">
        <v>28</v>
      </c>
      <c r="D750" s="441" t="s">
        <v>1426</v>
      </c>
      <c r="E750" s="441" t="s">
        <v>482</v>
      </c>
      <c r="F750" s="441" t="s">
        <v>499</v>
      </c>
      <c r="G750" s="444" t="str">
        <f>IF('5 ROMP Utilisation'!$E$35=0,"",'5 ROMP Utilisation'!$Q$35)</f>
        <v/>
      </c>
    </row>
    <row r="751" spans="1:7" x14ac:dyDescent="0.45">
      <c r="A751" s="442" t="s">
        <v>1425</v>
      </c>
      <c r="B751" s="442"/>
      <c r="C751" s="441">
        <v>28</v>
      </c>
      <c r="D751" s="441" t="s">
        <v>1424</v>
      </c>
      <c r="E751" s="441" t="s">
        <v>482</v>
      </c>
      <c r="F751" s="441" t="s">
        <v>1225</v>
      </c>
      <c r="G751" s="445" t="str">
        <f>IF('5 ROMP Utilisation'!$E$35=0,"",'5 ROMP Utilisation'!$R$35)</f>
        <v/>
      </c>
    </row>
    <row r="752" spans="1:7" x14ac:dyDescent="0.45">
      <c r="A752" s="442" t="s">
        <v>1423</v>
      </c>
      <c r="B752" s="442"/>
      <c r="C752" s="441">
        <v>28</v>
      </c>
      <c r="D752" s="441" t="s">
        <v>1422</v>
      </c>
      <c r="E752" s="441" t="s">
        <v>482</v>
      </c>
      <c r="F752" s="441" t="s">
        <v>499</v>
      </c>
      <c r="G752" s="444" t="str">
        <f>IF('5 ROMP Utilisation'!$E$35=0,"",'5 ROMP Utilisation'!$S$35)</f>
        <v/>
      </c>
    </row>
    <row r="753" spans="1:7" x14ac:dyDescent="0.45">
      <c r="A753" s="442" t="s">
        <v>1421</v>
      </c>
      <c r="B753" s="442" t="s">
        <v>1221</v>
      </c>
      <c r="C753" s="441">
        <v>28</v>
      </c>
      <c r="D753" s="441" t="s">
        <v>1420</v>
      </c>
      <c r="E753" s="441" t="s">
        <v>482</v>
      </c>
      <c r="F753" s="441" t="s">
        <v>383</v>
      </c>
      <c r="G753" s="443" t="str">
        <f>IF('5 ROMP Utilisation'!$E$35=0,"",'5 ROMP Utilisation'!$T$35)</f>
        <v/>
      </c>
    </row>
    <row r="754" spans="1:7" x14ac:dyDescent="0.45">
      <c r="A754" s="442" t="s">
        <v>1419</v>
      </c>
      <c r="B754" s="442" t="s">
        <v>494</v>
      </c>
      <c r="C754" s="441">
        <v>28</v>
      </c>
      <c r="D754" s="441" t="s">
        <v>1418</v>
      </c>
      <c r="E754" s="441" t="s">
        <v>482</v>
      </c>
      <c r="F754" s="441" t="s">
        <v>383</v>
      </c>
      <c r="G754" s="440" t="str">
        <f>IF('5 ROMP Utilisation'!$E$35=0,"",'5 ROMP Utilisation'!$V$35)</f>
        <v/>
      </c>
    </row>
    <row r="755" spans="1:7" ht="14.65" thickBot="1" x14ac:dyDescent="0.5">
      <c r="A755" s="439" t="s">
        <v>1417</v>
      </c>
      <c r="B755" s="439"/>
      <c r="C755" s="438">
        <v>28</v>
      </c>
      <c r="D755" s="438" t="s">
        <v>1416</v>
      </c>
      <c r="E755" s="438" t="s">
        <v>482</v>
      </c>
      <c r="F755" s="438" t="s">
        <v>490</v>
      </c>
      <c r="G755" s="437" t="str">
        <f>IF('5 ROMP Utilisation'!$E$35=0,"",'5 ROMP Utilisation'!$AA$35)</f>
        <v/>
      </c>
    </row>
    <row r="756" spans="1:7" x14ac:dyDescent="0.45">
      <c r="A756" s="426" t="s">
        <v>1415</v>
      </c>
      <c r="B756" s="426" t="s">
        <v>513</v>
      </c>
      <c r="C756" s="425">
        <v>28</v>
      </c>
      <c r="D756" s="425" t="s">
        <v>1408</v>
      </c>
      <c r="E756" s="425" t="s">
        <v>482</v>
      </c>
      <c r="F756" s="425" t="s">
        <v>499</v>
      </c>
      <c r="G756" s="427">
        <f>'5 ROMP Utilisation'!$E$36</f>
        <v>0</v>
      </c>
    </row>
    <row r="757" spans="1:7" x14ac:dyDescent="0.45">
      <c r="A757" s="426" t="s">
        <v>1414</v>
      </c>
      <c r="B757" s="426"/>
      <c r="C757" s="425">
        <v>28</v>
      </c>
      <c r="D757" s="425" t="s">
        <v>1402</v>
      </c>
      <c r="E757" s="425" t="s">
        <v>482</v>
      </c>
      <c r="F757" s="425" t="s">
        <v>1225</v>
      </c>
      <c r="G757" s="436" t="str">
        <f>IF('5 ROMP Utilisation'!$E$36=0,"",'5 ROMP Utilisation'!$J$36)</f>
        <v/>
      </c>
    </row>
    <row r="758" spans="1:7" x14ac:dyDescent="0.45">
      <c r="A758" s="426" t="s">
        <v>1413</v>
      </c>
      <c r="B758" s="426"/>
      <c r="C758" s="425">
        <v>28</v>
      </c>
      <c r="D758" s="425" t="s">
        <v>1400</v>
      </c>
      <c r="E758" s="425" t="s">
        <v>482</v>
      </c>
      <c r="F758" s="425" t="s">
        <v>499</v>
      </c>
      <c r="G758" s="427" t="str">
        <f>IF('5 ROMP Utilisation'!$E$36=0,"",'5 ROMP Utilisation'!$K$36)</f>
        <v/>
      </c>
    </row>
    <row r="759" spans="1:7" x14ac:dyDescent="0.45">
      <c r="A759" s="426" t="s">
        <v>1412</v>
      </c>
      <c r="B759" s="426" t="s">
        <v>1221</v>
      </c>
      <c r="C759" s="425">
        <v>28</v>
      </c>
      <c r="D759" s="425" t="s">
        <v>1382</v>
      </c>
      <c r="E759" s="425" t="s">
        <v>482</v>
      </c>
      <c r="F759" s="425" t="s">
        <v>383</v>
      </c>
      <c r="G759" s="435" t="str">
        <f>IF('5 ROMP Utilisation'!$E$36=0,"",'5 ROMP Utilisation'!$T$36)</f>
        <v/>
      </c>
    </row>
    <row r="760" spans="1:7" x14ac:dyDescent="0.45">
      <c r="A760" s="426" t="s">
        <v>1411</v>
      </c>
      <c r="B760" s="426" t="s">
        <v>494</v>
      </c>
      <c r="C760" s="425">
        <v>28</v>
      </c>
      <c r="D760" s="425" t="s">
        <v>1380</v>
      </c>
      <c r="E760" s="425" t="s">
        <v>482</v>
      </c>
      <c r="F760" s="425" t="s">
        <v>383</v>
      </c>
      <c r="G760" s="424" t="str">
        <f>IF('5 ROMP Utilisation'!$E$36=0,"",'5 ROMP Utilisation'!$V$36)</f>
        <v/>
      </c>
    </row>
    <row r="761" spans="1:7" ht="14.65" thickBot="1" x14ac:dyDescent="0.5">
      <c r="A761" s="423" t="s">
        <v>1410</v>
      </c>
      <c r="B761" s="423"/>
      <c r="C761" s="422">
        <v>28</v>
      </c>
      <c r="D761" s="422" t="s">
        <v>1378</v>
      </c>
      <c r="E761" s="422" t="s">
        <v>482</v>
      </c>
      <c r="F761" s="422" t="s">
        <v>490</v>
      </c>
      <c r="G761" s="421" t="str">
        <f>IF('5 ROMP Utilisation'!$E$36=0,"",'5 ROMP Utilisation'!$AA$36)</f>
        <v/>
      </c>
    </row>
    <row r="762" spans="1:7" x14ac:dyDescent="0.45">
      <c r="A762" s="442" t="s">
        <v>1409</v>
      </c>
      <c r="B762" s="442" t="s">
        <v>513</v>
      </c>
      <c r="C762" s="441">
        <v>28</v>
      </c>
      <c r="D762" s="441" t="s">
        <v>1408</v>
      </c>
      <c r="E762" s="441" t="s">
        <v>482</v>
      </c>
      <c r="F762" s="441" t="s">
        <v>499</v>
      </c>
      <c r="G762" s="444">
        <f>'5 ROMP Utilisation'!$E$40</f>
        <v>0</v>
      </c>
    </row>
    <row r="763" spans="1:7" x14ac:dyDescent="0.45">
      <c r="A763" s="442" t="s">
        <v>1407</v>
      </c>
      <c r="B763" s="442"/>
      <c r="C763" s="441">
        <v>28</v>
      </c>
      <c r="D763" s="441" t="s">
        <v>1406</v>
      </c>
      <c r="E763" s="441" t="s">
        <v>482</v>
      </c>
      <c r="F763" s="441" t="s">
        <v>1225</v>
      </c>
      <c r="G763" s="445" t="str">
        <f>IF('5 ROMP Utilisation'!$E$40=0,"",'5 ROMP Utilisation'!$H$40)</f>
        <v/>
      </c>
    </row>
    <row r="764" spans="1:7" x14ac:dyDescent="0.45">
      <c r="A764" s="442" t="s">
        <v>1405</v>
      </c>
      <c r="B764" s="442"/>
      <c r="C764" s="441">
        <v>28</v>
      </c>
      <c r="D764" s="441" t="s">
        <v>1404</v>
      </c>
      <c r="E764" s="441" t="s">
        <v>482</v>
      </c>
      <c r="F764" s="441" t="s">
        <v>499</v>
      </c>
      <c r="G764" s="444" t="str">
        <f>IF('5 ROMP Utilisation'!$E$40=0,"",'5 ROMP Utilisation'!$I$40)</f>
        <v/>
      </c>
    </row>
    <row r="765" spans="1:7" x14ac:dyDescent="0.45">
      <c r="A765" s="442" t="s">
        <v>1403</v>
      </c>
      <c r="B765" s="442"/>
      <c r="C765" s="441">
        <v>28</v>
      </c>
      <c r="D765" s="441" t="s">
        <v>1402</v>
      </c>
      <c r="E765" s="441" t="s">
        <v>482</v>
      </c>
      <c r="F765" s="441" t="s">
        <v>1225</v>
      </c>
      <c r="G765" s="445" t="str">
        <f>IF('5 ROMP Utilisation'!$E$40=0,"",'5 ROMP Utilisation'!$J$40)</f>
        <v/>
      </c>
    </row>
    <row r="766" spans="1:7" x14ac:dyDescent="0.45">
      <c r="A766" s="442" t="s">
        <v>1401</v>
      </c>
      <c r="B766" s="442"/>
      <c r="C766" s="441">
        <v>28</v>
      </c>
      <c r="D766" s="441" t="s">
        <v>1400</v>
      </c>
      <c r="E766" s="441" t="s">
        <v>482</v>
      </c>
      <c r="F766" s="441" t="s">
        <v>499</v>
      </c>
      <c r="G766" s="444" t="str">
        <f>IF('5 ROMP Utilisation'!$E$40=0,"",'5 ROMP Utilisation'!$K$40)</f>
        <v/>
      </c>
    </row>
    <row r="767" spans="1:7" x14ac:dyDescent="0.45">
      <c r="A767" s="442" t="s">
        <v>1399</v>
      </c>
      <c r="B767" s="442"/>
      <c r="C767" s="441">
        <v>28</v>
      </c>
      <c r="D767" s="441" t="s">
        <v>1398</v>
      </c>
      <c r="E767" s="441" t="s">
        <v>482</v>
      </c>
      <c r="F767" s="441" t="s">
        <v>1225</v>
      </c>
      <c r="G767" s="445" t="str">
        <f>IF('5 ROMP Utilisation'!$E$40=0,"",'5 ROMP Utilisation'!$L$40)</f>
        <v/>
      </c>
    </row>
    <row r="768" spans="1:7" x14ac:dyDescent="0.45">
      <c r="A768" s="442" t="s">
        <v>1397</v>
      </c>
      <c r="B768" s="442"/>
      <c r="C768" s="441">
        <v>28</v>
      </c>
      <c r="D768" s="441" t="s">
        <v>1396</v>
      </c>
      <c r="E768" s="441" t="s">
        <v>482</v>
      </c>
      <c r="F768" s="441" t="s">
        <v>499</v>
      </c>
      <c r="G768" s="444" t="str">
        <f>IF('5 ROMP Utilisation'!$E$40=0,"",'5 ROMP Utilisation'!$M$40)</f>
        <v/>
      </c>
    </row>
    <row r="769" spans="1:7" x14ac:dyDescent="0.45">
      <c r="A769" s="442" t="s">
        <v>1395</v>
      </c>
      <c r="B769" s="442"/>
      <c r="C769" s="441">
        <v>28</v>
      </c>
      <c r="D769" s="441" t="s">
        <v>1394</v>
      </c>
      <c r="E769" s="441" t="s">
        <v>482</v>
      </c>
      <c r="F769" s="441" t="s">
        <v>1225</v>
      </c>
      <c r="G769" s="445" t="str">
        <f>IF('5 ROMP Utilisation'!$E$40=0,"",'5 ROMP Utilisation'!$N$40)</f>
        <v/>
      </c>
    </row>
    <row r="770" spans="1:7" x14ac:dyDescent="0.45">
      <c r="A770" s="442" t="s">
        <v>1393</v>
      </c>
      <c r="B770" s="442"/>
      <c r="C770" s="441">
        <v>28</v>
      </c>
      <c r="D770" s="441" t="s">
        <v>1392</v>
      </c>
      <c r="E770" s="441" t="s">
        <v>482</v>
      </c>
      <c r="F770" s="441" t="s">
        <v>499</v>
      </c>
      <c r="G770" s="444" t="str">
        <f>IF('5 ROMP Utilisation'!$E$40=0,"",'5 ROMP Utilisation'!$O$40)</f>
        <v/>
      </c>
    </row>
    <row r="771" spans="1:7" x14ac:dyDescent="0.45">
      <c r="A771" s="442" t="s">
        <v>1391</v>
      </c>
      <c r="B771" s="442"/>
      <c r="C771" s="441">
        <v>28</v>
      </c>
      <c r="D771" s="441" t="s">
        <v>1390</v>
      </c>
      <c r="E771" s="441" t="s">
        <v>482</v>
      </c>
      <c r="F771" s="441" t="s">
        <v>1225</v>
      </c>
      <c r="G771" s="445" t="str">
        <f>IF('5 ROMP Utilisation'!$E$40=0,"",'5 ROMP Utilisation'!$P$40)</f>
        <v/>
      </c>
    </row>
    <row r="772" spans="1:7" x14ac:dyDescent="0.45">
      <c r="A772" s="442" t="s">
        <v>1389</v>
      </c>
      <c r="B772" s="442"/>
      <c r="C772" s="441">
        <v>28</v>
      </c>
      <c r="D772" s="441" t="s">
        <v>1388</v>
      </c>
      <c r="E772" s="441" t="s">
        <v>482</v>
      </c>
      <c r="F772" s="441" t="s">
        <v>499</v>
      </c>
      <c r="G772" s="444" t="str">
        <f>IF('5 ROMP Utilisation'!$E$40=0,"",'5 ROMP Utilisation'!$Q$40)</f>
        <v/>
      </c>
    </row>
    <row r="773" spans="1:7" x14ac:dyDescent="0.45">
      <c r="A773" s="442" t="s">
        <v>1387</v>
      </c>
      <c r="B773" s="442"/>
      <c r="C773" s="441">
        <v>28</v>
      </c>
      <c r="D773" s="441" t="s">
        <v>1386</v>
      </c>
      <c r="E773" s="441" t="s">
        <v>482</v>
      </c>
      <c r="F773" s="441" t="s">
        <v>1225</v>
      </c>
      <c r="G773" s="445" t="str">
        <f>IF('5 ROMP Utilisation'!$E$40=0,"",'5 ROMP Utilisation'!$R$40)</f>
        <v/>
      </c>
    </row>
    <row r="774" spans="1:7" x14ac:dyDescent="0.45">
      <c r="A774" s="442" t="s">
        <v>1385</v>
      </c>
      <c r="B774" s="442"/>
      <c r="C774" s="441">
        <v>28</v>
      </c>
      <c r="D774" s="441" t="s">
        <v>1384</v>
      </c>
      <c r="E774" s="441" t="s">
        <v>482</v>
      </c>
      <c r="F774" s="441" t="s">
        <v>499</v>
      </c>
      <c r="G774" s="444" t="str">
        <f>IF('5 ROMP Utilisation'!$E$40=0,"",'5 ROMP Utilisation'!$S$40)</f>
        <v/>
      </c>
    </row>
    <row r="775" spans="1:7" x14ac:dyDescent="0.45">
      <c r="A775" s="442" t="s">
        <v>1383</v>
      </c>
      <c r="B775" s="442" t="s">
        <v>1221</v>
      </c>
      <c r="C775" s="441">
        <v>28</v>
      </c>
      <c r="D775" s="441" t="s">
        <v>1382</v>
      </c>
      <c r="E775" s="441" t="s">
        <v>482</v>
      </c>
      <c r="F775" s="441" t="s">
        <v>383</v>
      </c>
      <c r="G775" s="443" t="str">
        <f>IF('5 ROMP Utilisation'!$E$40=0,"",'5 ROMP Utilisation'!$T$40)</f>
        <v/>
      </c>
    </row>
    <row r="776" spans="1:7" x14ac:dyDescent="0.45">
      <c r="A776" s="442" t="s">
        <v>1381</v>
      </c>
      <c r="B776" s="442" t="s">
        <v>494</v>
      </c>
      <c r="C776" s="441">
        <v>28</v>
      </c>
      <c r="D776" s="441" t="s">
        <v>1380</v>
      </c>
      <c r="E776" s="441" t="s">
        <v>482</v>
      </c>
      <c r="F776" s="441" t="s">
        <v>383</v>
      </c>
      <c r="G776" s="440" t="str">
        <f>IF('5 ROMP Utilisation'!$E$40=0,"",'5 ROMP Utilisation'!$V$40)</f>
        <v/>
      </c>
    </row>
    <row r="777" spans="1:7" ht="14.65" thickBot="1" x14ac:dyDescent="0.5">
      <c r="A777" s="439" t="s">
        <v>1379</v>
      </c>
      <c r="B777" s="439"/>
      <c r="C777" s="438">
        <v>28</v>
      </c>
      <c r="D777" s="438" t="s">
        <v>1378</v>
      </c>
      <c r="E777" s="438" t="s">
        <v>482</v>
      </c>
      <c r="F777" s="438" t="s">
        <v>490</v>
      </c>
      <c r="G777" s="437" t="str">
        <f>IF('5 ROMP Utilisation'!$E$40=0,"",'5 ROMP Utilisation'!$AA$40)</f>
        <v/>
      </c>
    </row>
    <row r="778" spans="1:7" x14ac:dyDescent="0.45">
      <c r="A778" s="426" t="s">
        <v>1377</v>
      </c>
      <c r="B778" s="426" t="s">
        <v>513</v>
      </c>
      <c r="C778" s="425">
        <v>28</v>
      </c>
      <c r="D778" s="425" t="s">
        <v>1376</v>
      </c>
      <c r="E778" s="425" t="s">
        <v>482</v>
      </c>
      <c r="F778" s="425" t="s">
        <v>499</v>
      </c>
      <c r="G778" s="427">
        <f>'5 ROMP Utilisation'!$E$41</f>
        <v>0</v>
      </c>
    </row>
    <row r="779" spans="1:7" x14ac:dyDescent="0.45">
      <c r="A779" s="426" t="s">
        <v>1375</v>
      </c>
      <c r="B779" s="426"/>
      <c r="C779" s="425">
        <v>28</v>
      </c>
      <c r="D779" s="425" t="s">
        <v>1374</v>
      </c>
      <c r="E779" s="425" t="s">
        <v>482</v>
      </c>
      <c r="F779" s="425" t="s">
        <v>1225</v>
      </c>
      <c r="G779" s="436" t="str">
        <f>IF('5 ROMP Utilisation'!$E$41=0,"",'5 ROMP Utilisation'!$H$41)</f>
        <v/>
      </c>
    </row>
    <row r="780" spans="1:7" x14ac:dyDescent="0.45">
      <c r="A780" s="426" t="s">
        <v>1373</v>
      </c>
      <c r="B780" s="426"/>
      <c r="C780" s="425">
        <v>28</v>
      </c>
      <c r="D780" s="425" t="s">
        <v>1372</v>
      </c>
      <c r="E780" s="425" t="s">
        <v>482</v>
      </c>
      <c r="F780" s="425" t="s">
        <v>499</v>
      </c>
      <c r="G780" s="427" t="str">
        <f>IF('5 ROMP Utilisation'!$E$41=0,"",'5 ROMP Utilisation'!$I$41)</f>
        <v/>
      </c>
    </row>
    <row r="781" spans="1:7" x14ac:dyDescent="0.45">
      <c r="A781" s="426" t="s">
        <v>1371</v>
      </c>
      <c r="B781" s="426"/>
      <c r="C781" s="425">
        <v>28</v>
      </c>
      <c r="D781" s="425" t="s">
        <v>1370</v>
      </c>
      <c r="E781" s="425" t="s">
        <v>482</v>
      </c>
      <c r="F781" s="425" t="s">
        <v>1225</v>
      </c>
      <c r="G781" s="436" t="str">
        <f>IF('5 ROMP Utilisation'!$E$41=0,"",'5 ROMP Utilisation'!$J$41)</f>
        <v/>
      </c>
    </row>
    <row r="782" spans="1:7" x14ac:dyDescent="0.45">
      <c r="A782" s="426" t="s">
        <v>1369</v>
      </c>
      <c r="B782" s="426"/>
      <c r="C782" s="425">
        <v>28</v>
      </c>
      <c r="D782" s="425" t="s">
        <v>1368</v>
      </c>
      <c r="E782" s="425" t="s">
        <v>482</v>
      </c>
      <c r="F782" s="425" t="s">
        <v>499</v>
      </c>
      <c r="G782" s="427" t="str">
        <f>IF('5 ROMP Utilisation'!$E$41=0,"",'5 ROMP Utilisation'!$K$41)</f>
        <v/>
      </c>
    </row>
    <row r="783" spans="1:7" x14ac:dyDescent="0.45">
      <c r="A783" s="426" t="s">
        <v>1367</v>
      </c>
      <c r="B783" s="426"/>
      <c r="C783" s="425">
        <v>28</v>
      </c>
      <c r="D783" s="425" t="s">
        <v>1366</v>
      </c>
      <c r="E783" s="425" t="s">
        <v>482</v>
      </c>
      <c r="F783" s="425" t="s">
        <v>1225</v>
      </c>
      <c r="G783" s="436" t="str">
        <f>IF('5 ROMP Utilisation'!$E$41=0,"",'5 ROMP Utilisation'!$L$41)</f>
        <v/>
      </c>
    </row>
    <row r="784" spans="1:7" x14ac:dyDescent="0.45">
      <c r="A784" s="426" t="s">
        <v>1365</v>
      </c>
      <c r="B784" s="426"/>
      <c r="C784" s="425">
        <v>28</v>
      </c>
      <c r="D784" s="425" t="s">
        <v>1364</v>
      </c>
      <c r="E784" s="425" t="s">
        <v>482</v>
      </c>
      <c r="F784" s="425" t="s">
        <v>499</v>
      </c>
      <c r="G784" s="427" t="str">
        <f>IF('5 ROMP Utilisation'!$E$41=0,"",'5 ROMP Utilisation'!$M$41)</f>
        <v/>
      </c>
    </row>
    <row r="785" spans="1:7" x14ac:dyDescent="0.45">
      <c r="A785" s="426" t="s">
        <v>1363</v>
      </c>
      <c r="B785" s="426"/>
      <c r="C785" s="425">
        <v>28</v>
      </c>
      <c r="D785" s="425" t="s">
        <v>1362</v>
      </c>
      <c r="E785" s="425" t="s">
        <v>482</v>
      </c>
      <c r="F785" s="425" t="s">
        <v>1225</v>
      </c>
      <c r="G785" s="436" t="str">
        <f>IF('5 ROMP Utilisation'!$E$41=0,"",'5 ROMP Utilisation'!$N$41)</f>
        <v/>
      </c>
    </row>
    <row r="786" spans="1:7" x14ac:dyDescent="0.45">
      <c r="A786" s="426" t="s">
        <v>1361</v>
      </c>
      <c r="B786" s="426"/>
      <c r="C786" s="425">
        <v>28</v>
      </c>
      <c r="D786" s="425" t="s">
        <v>1360</v>
      </c>
      <c r="E786" s="425" t="s">
        <v>482</v>
      </c>
      <c r="F786" s="425" t="s">
        <v>499</v>
      </c>
      <c r="G786" s="427" t="str">
        <f>IF('5 ROMP Utilisation'!$E$41=0,"",'5 ROMP Utilisation'!$O$41)</f>
        <v/>
      </c>
    </row>
    <row r="787" spans="1:7" x14ac:dyDescent="0.45">
      <c r="A787" s="426" t="s">
        <v>1359</v>
      </c>
      <c r="B787" s="426"/>
      <c r="C787" s="425">
        <v>28</v>
      </c>
      <c r="D787" s="425" t="s">
        <v>1358</v>
      </c>
      <c r="E787" s="425" t="s">
        <v>482</v>
      </c>
      <c r="F787" s="425" t="s">
        <v>1225</v>
      </c>
      <c r="G787" s="436" t="str">
        <f>IF('5 ROMP Utilisation'!$E$41=0,"",'5 ROMP Utilisation'!$P$41)</f>
        <v/>
      </c>
    </row>
    <row r="788" spans="1:7" x14ac:dyDescent="0.45">
      <c r="A788" s="426" t="s">
        <v>1357</v>
      </c>
      <c r="B788" s="426"/>
      <c r="C788" s="425">
        <v>28</v>
      </c>
      <c r="D788" s="425" t="s">
        <v>1356</v>
      </c>
      <c r="E788" s="425" t="s">
        <v>482</v>
      </c>
      <c r="F788" s="425" t="s">
        <v>499</v>
      </c>
      <c r="G788" s="427" t="str">
        <f>IF('5 ROMP Utilisation'!$E$41=0,"",'5 ROMP Utilisation'!$Q$41)</f>
        <v/>
      </c>
    </row>
    <row r="789" spans="1:7" x14ac:dyDescent="0.45">
      <c r="A789" s="426" t="s">
        <v>1355</v>
      </c>
      <c r="B789" s="426"/>
      <c r="C789" s="425">
        <v>28</v>
      </c>
      <c r="D789" s="425" t="s">
        <v>1354</v>
      </c>
      <c r="E789" s="425" t="s">
        <v>482</v>
      </c>
      <c r="F789" s="425" t="s">
        <v>1225</v>
      </c>
      <c r="G789" s="436" t="str">
        <f>IF('5 ROMP Utilisation'!$E$41=0,"",'5 ROMP Utilisation'!$R$41)</f>
        <v/>
      </c>
    </row>
    <row r="790" spans="1:7" x14ac:dyDescent="0.45">
      <c r="A790" s="426" t="s">
        <v>1353</v>
      </c>
      <c r="B790" s="426"/>
      <c r="C790" s="425">
        <v>28</v>
      </c>
      <c r="D790" s="425" t="s">
        <v>1352</v>
      </c>
      <c r="E790" s="425" t="s">
        <v>482</v>
      </c>
      <c r="F790" s="425" t="s">
        <v>499</v>
      </c>
      <c r="G790" s="427" t="str">
        <f>IF('5 ROMP Utilisation'!$E$41=0,"",'5 ROMP Utilisation'!$S$41)</f>
        <v/>
      </c>
    </row>
    <row r="791" spans="1:7" x14ac:dyDescent="0.45">
      <c r="A791" s="426" t="s">
        <v>1351</v>
      </c>
      <c r="B791" s="426" t="s">
        <v>1221</v>
      </c>
      <c r="C791" s="425">
        <v>28</v>
      </c>
      <c r="D791" s="425" t="s">
        <v>1350</v>
      </c>
      <c r="E791" s="425" t="s">
        <v>482</v>
      </c>
      <c r="F791" s="425" t="s">
        <v>383</v>
      </c>
      <c r="G791" s="435" t="str">
        <f>IF('5 ROMP Utilisation'!$E$41=0,"",'5 ROMP Utilisation'!$T$41)</f>
        <v/>
      </c>
    </row>
    <row r="792" spans="1:7" x14ac:dyDescent="0.45">
      <c r="A792" s="426" t="s">
        <v>1349</v>
      </c>
      <c r="B792" s="426" t="s">
        <v>494</v>
      </c>
      <c r="C792" s="425">
        <v>28</v>
      </c>
      <c r="D792" s="425" t="s">
        <v>1348</v>
      </c>
      <c r="E792" s="425" t="s">
        <v>482</v>
      </c>
      <c r="F792" s="425" t="s">
        <v>383</v>
      </c>
      <c r="G792" s="424" t="str">
        <f>IF('5 ROMP Utilisation'!$E$41=0,"",'5 ROMP Utilisation'!$V$41)</f>
        <v/>
      </c>
    </row>
    <row r="793" spans="1:7" ht="14.65" thickBot="1" x14ac:dyDescent="0.5">
      <c r="A793" s="423" t="s">
        <v>1347</v>
      </c>
      <c r="B793" s="423"/>
      <c r="C793" s="422">
        <v>28</v>
      </c>
      <c r="D793" s="422" t="s">
        <v>1346</v>
      </c>
      <c r="E793" s="422" t="s">
        <v>482</v>
      </c>
      <c r="F793" s="422" t="s">
        <v>490</v>
      </c>
      <c r="G793" s="421" t="str">
        <f>IF('5 ROMP Utilisation'!$E$41=0,"",'5 ROMP Utilisation'!$AA$41)</f>
        <v/>
      </c>
    </row>
    <row r="794" spans="1:7" x14ac:dyDescent="0.45">
      <c r="A794" s="442" t="s">
        <v>1345</v>
      </c>
      <c r="B794" s="442" t="s">
        <v>513</v>
      </c>
      <c r="C794" s="441">
        <v>28</v>
      </c>
      <c r="D794" s="441" t="s">
        <v>1344</v>
      </c>
      <c r="E794" s="441" t="s">
        <v>482</v>
      </c>
      <c r="F794" s="441" t="s">
        <v>499</v>
      </c>
      <c r="G794" s="444">
        <f>'5 ROMP Utilisation'!$E$42</f>
        <v>0</v>
      </c>
    </row>
    <row r="795" spans="1:7" x14ac:dyDescent="0.45">
      <c r="A795" s="442" t="s">
        <v>1343</v>
      </c>
      <c r="B795" s="442"/>
      <c r="C795" s="441">
        <v>28</v>
      </c>
      <c r="D795" s="441" t="s">
        <v>1342</v>
      </c>
      <c r="E795" s="441" t="s">
        <v>482</v>
      </c>
      <c r="F795" s="441" t="s">
        <v>1225</v>
      </c>
      <c r="G795" s="445" t="str">
        <f>IF('5 ROMP Utilisation'!$E$42=0,"",'5 ROMP Utilisation'!$H$42)</f>
        <v/>
      </c>
    </row>
    <row r="796" spans="1:7" x14ac:dyDescent="0.45">
      <c r="A796" s="442" t="s">
        <v>1341</v>
      </c>
      <c r="B796" s="442"/>
      <c r="C796" s="441">
        <v>28</v>
      </c>
      <c r="D796" s="441" t="s">
        <v>1340</v>
      </c>
      <c r="E796" s="441" t="s">
        <v>482</v>
      </c>
      <c r="F796" s="441" t="s">
        <v>499</v>
      </c>
      <c r="G796" s="444" t="str">
        <f>IF('5 ROMP Utilisation'!$E$42=0,"",'5 ROMP Utilisation'!$I$42)</f>
        <v/>
      </c>
    </row>
    <row r="797" spans="1:7" x14ac:dyDescent="0.45">
      <c r="A797" s="442" t="s">
        <v>1339</v>
      </c>
      <c r="B797" s="442"/>
      <c r="C797" s="441">
        <v>28</v>
      </c>
      <c r="D797" s="441" t="s">
        <v>1338</v>
      </c>
      <c r="E797" s="441" t="s">
        <v>482</v>
      </c>
      <c r="F797" s="441" t="s">
        <v>1225</v>
      </c>
      <c r="G797" s="445" t="str">
        <f>IF('5 ROMP Utilisation'!$E$42=0,"",'5 ROMP Utilisation'!$J$42)</f>
        <v/>
      </c>
    </row>
    <row r="798" spans="1:7" x14ac:dyDescent="0.45">
      <c r="A798" s="442" t="s">
        <v>1337</v>
      </c>
      <c r="B798" s="442"/>
      <c r="C798" s="441">
        <v>28</v>
      </c>
      <c r="D798" s="441" t="s">
        <v>1336</v>
      </c>
      <c r="E798" s="441" t="s">
        <v>482</v>
      </c>
      <c r="F798" s="441" t="s">
        <v>499</v>
      </c>
      <c r="G798" s="444" t="str">
        <f>IF('5 ROMP Utilisation'!$E$42=0,"",'5 ROMP Utilisation'!$K$42)</f>
        <v/>
      </c>
    </row>
    <row r="799" spans="1:7" x14ac:dyDescent="0.45">
      <c r="A799" s="442" t="s">
        <v>1335</v>
      </c>
      <c r="B799" s="442"/>
      <c r="C799" s="441">
        <v>28</v>
      </c>
      <c r="D799" s="441" t="s">
        <v>1334</v>
      </c>
      <c r="E799" s="441" t="s">
        <v>482</v>
      </c>
      <c r="F799" s="441" t="s">
        <v>1225</v>
      </c>
      <c r="G799" s="445" t="str">
        <f>IF('5 ROMP Utilisation'!$E$42=0,"",'5 ROMP Utilisation'!$L$42)</f>
        <v/>
      </c>
    </row>
    <row r="800" spans="1:7" x14ac:dyDescent="0.45">
      <c r="A800" s="442" t="s">
        <v>1333</v>
      </c>
      <c r="B800" s="442"/>
      <c r="C800" s="441">
        <v>28</v>
      </c>
      <c r="D800" s="441" t="s">
        <v>1332</v>
      </c>
      <c r="E800" s="441" t="s">
        <v>482</v>
      </c>
      <c r="F800" s="441" t="s">
        <v>499</v>
      </c>
      <c r="G800" s="444" t="str">
        <f>IF('5 ROMP Utilisation'!$E$42=0,"",'5 ROMP Utilisation'!$M$42)</f>
        <v/>
      </c>
    </row>
    <row r="801" spans="1:7" x14ac:dyDescent="0.45">
      <c r="A801" s="442" t="s">
        <v>1331</v>
      </c>
      <c r="B801" s="442"/>
      <c r="C801" s="441">
        <v>28</v>
      </c>
      <c r="D801" s="441" t="s">
        <v>1330</v>
      </c>
      <c r="E801" s="441" t="s">
        <v>482</v>
      </c>
      <c r="F801" s="441" t="s">
        <v>1225</v>
      </c>
      <c r="G801" s="445" t="str">
        <f>IF('5 ROMP Utilisation'!$E$42=0,"",'5 ROMP Utilisation'!$N$42)</f>
        <v/>
      </c>
    </row>
    <row r="802" spans="1:7" x14ac:dyDescent="0.45">
      <c r="A802" s="442" t="s">
        <v>1329</v>
      </c>
      <c r="B802" s="442"/>
      <c r="C802" s="441">
        <v>28</v>
      </c>
      <c r="D802" s="441" t="s">
        <v>1328</v>
      </c>
      <c r="E802" s="441" t="s">
        <v>482</v>
      </c>
      <c r="F802" s="441" t="s">
        <v>499</v>
      </c>
      <c r="G802" s="444" t="str">
        <f>IF('5 ROMP Utilisation'!$E$42=0,"",'5 ROMP Utilisation'!$O$42)</f>
        <v/>
      </c>
    </row>
    <row r="803" spans="1:7" x14ac:dyDescent="0.45">
      <c r="A803" s="442" t="s">
        <v>1327</v>
      </c>
      <c r="B803" s="442"/>
      <c r="C803" s="441">
        <v>28</v>
      </c>
      <c r="D803" s="441" t="s">
        <v>1326</v>
      </c>
      <c r="E803" s="441" t="s">
        <v>482</v>
      </c>
      <c r="F803" s="441" t="s">
        <v>1225</v>
      </c>
      <c r="G803" s="445" t="str">
        <f>IF('5 ROMP Utilisation'!$E$42=0,"",'5 ROMP Utilisation'!$P$42)</f>
        <v/>
      </c>
    </row>
    <row r="804" spans="1:7" x14ac:dyDescent="0.45">
      <c r="A804" s="442" t="s">
        <v>1325</v>
      </c>
      <c r="B804" s="442"/>
      <c r="C804" s="441">
        <v>28</v>
      </c>
      <c r="D804" s="441" t="s">
        <v>1324</v>
      </c>
      <c r="E804" s="441" t="s">
        <v>482</v>
      </c>
      <c r="F804" s="441" t="s">
        <v>499</v>
      </c>
      <c r="G804" s="444" t="str">
        <f>IF('5 ROMP Utilisation'!$E$42=0,"",'5 ROMP Utilisation'!$Q$42)</f>
        <v/>
      </c>
    </row>
    <row r="805" spans="1:7" x14ac:dyDescent="0.45">
      <c r="A805" s="442" t="s">
        <v>1323</v>
      </c>
      <c r="B805" s="442"/>
      <c r="C805" s="441">
        <v>28</v>
      </c>
      <c r="D805" s="441" t="s">
        <v>1322</v>
      </c>
      <c r="E805" s="441" t="s">
        <v>482</v>
      </c>
      <c r="F805" s="441" t="s">
        <v>1225</v>
      </c>
      <c r="G805" s="445" t="str">
        <f>IF('5 ROMP Utilisation'!$E$42=0,"",'5 ROMP Utilisation'!$R$42)</f>
        <v/>
      </c>
    </row>
    <row r="806" spans="1:7" x14ac:dyDescent="0.45">
      <c r="A806" s="442" t="s">
        <v>1321</v>
      </c>
      <c r="B806" s="442"/>
      <c r="C806" s="441">
        <v>28</v>
      </c>
      <c r="D806" s="441" t="s">
        <v>1320</v>
      </c>
      <c r="E806" s="441" t="s">
        <v>482</v>
      </c>
      <c r="F806" s="441" t="s">
        <v>499</v>
      </c>
      <c r="G806" s="444" t="str">
        <f>IF('5 ROMP Utilisation'!$E$42=0,"",'5 ROMP Utilisation'!$S$42)</f>
        <v/>
      </c>
    </row>
    <row r="807" spans="1:7" x14ac:dyDescent="0.45">
      <c r="A807" s="442" t="s">
        <v>1319</v>
      </c>
      <c r="B807" s="442" t="s">
        <v>1221</v>
      </c>
      <c r="C807" s="441">
        <v>28</v>
      </c>
      <c r="D807" s="441" t="s">
        <v>1318</v>
      </c>
      <c r="E807" s="441" t="s">
        <v>482</v>
      </c>
      <c r="F807" s="441" t="s">
        <v>383</v>
      </c>
      <c r="G807" s="443" t="str">
        <f>IF('5 ROMP Utilisation'!$E$42=0,"",'5 ROMP Utilisation'!$T$42)</f>
        <v/>
      </c>
    </row>
    <row r="808" spans="1:7" x14ac:dyDescent="0.45">
      <c r="A808" s="442" t="s">
        <v>1317</v>
      </c>
      <c r="B808" s="442" t="s">
        <v>494</v>
      </c>
      <c r="C808" s="441">
        <v>28</v>
      </c>
      <c r="D808" s="441" t="s">
        <v>1316</v>
      </c>
      <c r="E808" s="441" t="s">
        <v>482</v>
      </c>
      <c r="F808" s="441" t="s">
        <v>383</v>
      </c>
      <c r="G808" s="440" t="str">
        <f>IF('5 ROMP Utilisation'!$E$42=0,"",'5 ROMP Utilisation'!$V$42)</f>
        <v/>
      </c>
    </row>
    <row r="809" spans="1:7" ht="14.65" thickBot="1" x14ac:dyDescent="0.5">
      <c r="A809" s="439" t="s">
        <v>1315</v>
      </c>
      <c r="B809" s="439"/>
      <c r="C809" s="438">
        <v>28</v>
      </c>
      <c r="D809" s="438" t="s">
        <v>1314</v>
      </c>
      <c r="E809" s="438" t="s">
        <v>482</v>
      </c>
      <c r="F809" s="438" t="s">
        <v>490</v>
      </c>
      <c r="G809" s="437" t="str">
        <f>IF('5 ROMP Utilisation'!$E$42=0,"",'5 ROMP Utilisation'!$AA$42)</f>
        <v/>
      </c>
    </row>
    <row r="810" spans="1:7" x14ac:dyDescent="0.45">
      <c r="A810" s="426" t="s">
        <v>1313</v>
      </c>
      <c r="B810" s="426" t="s">
        <v>513</v>
      </c>
      <c r="C810" s="425">
        <v>28</v>
      </c>
      <c r="D810" s="425" t="s">
        <v>1312</v>
      </c>
      <c r="E810" s="425" t="s">
        <v>482</v>
      </c>
      <c r="F810" s="425" t="s">
        <v>499</v>
      </c>
      <c r="G810" s="427">
        <f>'5 ROMP Utilisation'!$E$43</f>
        <v>0</v>
      </c>
    </row>
    <row r="811" spans="1:7" x14ac:dyDescent="0.45">
      <c r="A811" s="426" t="s">
        <v>1311</v>
      </c>
      <c r="B811" s="426"/>
      <c r="C811" s="425">
        <v>28</v>
      </c>
      <c r="D811" s="425" t="s">
        <v>1310</v>
      </c>
      <c r="E811" s="425" t="s">
        <v>482</v>
      </c>
      <c r="F811" s="425" t="s">
        <v>1225</v>
      </c>
      <c r="G811" s="436" t="str">
        <f>IF('5 ROMP Utilisation'!$E$43=0,"",'5 ROMP Utilisation'!$H$43)</f>
        <v/>
      </c>
    </row>
    <row r="812" spans="1:7" x14ac:dyDescent="0.45">
      <c r="A812" s="426" t="s">
        <v>1309</v>
      </c>
      <c r="B812" s="426"/>
      <c r="C812" s="425">
        <v>28</v>
      </c>
      <c r="D812" s="425" t="s">
        <v>1308</v>
      </c>
      <c r="E812" s="425" t="s">
        <v>482</v>
      </c>
      <c r="F812" s="425" t="s">
        <v>499</v>
      </c>
      <c r="G812" s="427" t="str">
        <f>IF('5 ROMP Utilisation'!$E$43=0,"",'5 ROMP Utilisation'!$I$43)</f>
        <v/>
      </c>
    </row>
    <row r="813" spans="1:7" x14ac:dyDescent="0.45">
      <c r="A813" s="426" t="s">
        <v>1307</v>
      </c>
      <c r="B813" s="426"/>
      <c r="C813" s="425">
        <v>28</v>
      </c>
      <c r="D813" s="425" t="s">
        <v>1306</v>
      </c>
      <c r="E813" s="425" t="s">
        <v>482</v>
      </c>
      <c r="F813" s="425" t="s">
        <v>1225</v>
      </c>
      <c r="G813" s="436" t="str">
        <f>IF('5 ROMP Utilisation'!$E$43=0,"",'5 ROMP Utilisation'!$J$43)</f>
        <v/>
      </c>
    </row>
    <row r="814" spans="1:7" x14ac:dyDescent="0.45">
      <c r="A814" s="426" t="s">
        <v>1305</v>
      </c>
      <c r="B814" s="426"/>
      <c r="C814" s="425">
        <v>28</v>
      </c>
      <c r="D814" s="425" t="s">
        <v>1304</v>
      </c>
      <c r="E814" s="425" t="s">
        <v>482</v>
      </c>
      <c r="F814" s="425" t="s">
        <v>499</v>
      </c>
      <c r="G814" s="427" t="str">
        <f>IF('5 ROMP Utilisation'!$E$43=0,"",'5 ROMP Utilisation'!$K$43)</f>
        <v/>
      </c>
    </row>
    <row r="815" spans="1:7" x14ac:dyDescent="0.45">
      <c r="A815" s="426" t="s">
        <v>1303</v>
      </c>
      <c r="B815" s="426"/>
      <c r="C815" s="425">
        <v>28</v>
      </c>
      <c r="D815" s="425" t="s">
        <v>1302</v>
      </c>
      <c r="E815" s="425" t="s">
        <v>482</v>
      </c>
      <c r="F815" s="425" t="s">
        <v>1225</v>
      </c>
      <c r="G815" s="436" t="str">
        <f>IF('5 ROMP Utilisation'!$E$43=0,"",'5 ROMP Utilisation'!$L$43)</f>
        <v/>
      </c>
    </row>
    <row r="816" spans="1:7" x14ac:dyDescent="0.45">
      <c r="A816" s="426" t="s">
        <v>1301</v>
      </c>
      <c r="B816" s="426"/>
      <c r="C816" s="425">
        <v>28</v>
      </c>
      <c r="D816" s="425" t="s">
        <v>1300</v>
      </c>
      <c r="E816" s="425" t="s">
        <v>482</v>
      </c>
      <c r="F816" s="425" t="s">
        <v>499</v>
      </c>
      <c r="G816" s="427" t="str">
        <f>IF('5 ROMP Utilisation'!$E$43=0,"",'5 ROMP Utilisation'!$M$43)</f>
        <v/>
      </c>
    </row>
    <row r="817" spans="1:7" x14ac:dyDescent="0.45">
      <c r="A817" s="426" t="s">
        <v>1299</v>
      </c>
      <c r="B817" s="426"/>
      <c r="C817" s="425">
        <v>28</v>
      </c>
      <c r="D817" s="425" t="s">
        <v>1298</v>
      </c>
      <c r="E817" s="425" t="s">
        <v>482</v>
      </c>
      <c r="F817" s="425" t="s">
        <v>1225</v>
      </c>
      <c r="G817" s="436" t="str">
        <f>IF('5 ROMP Utilisation'!$E$43=0,"",'5 ROMP Utilisation'!$N$43)</f>
        <v/>
      </c>
    </row>
    <row r="818" spans="1:7" x14ac:dyDescent="0.45">
      <c r="A818" s="426" t="s">
        <v>1297</v>
      </c>
      <c r="B818" s="426"/>
      <c r="C818" s="425">
        <v>28</v>
      </c>
      <c r="D818" s="425" t="s">
        <v>1296</v>
      </c>
      <c r="E818" s="425" t="s">
        <v>482</v>
      </c>
      <c r="F818" s="425" t="s">
        <v>499</v>
      </c>
      <c r="G818" s="427" t="str">
        <f>IF('5 ROMP Utilisation'!$E$43=0,"",'5 ROMP Utilisation'!$O$43)</f>
        <v/>
      </c>
    </row>
    <row r="819" spans="1:7" x14ac:dyDescent="0.45">
      <c r="A819" s="426" t="s">
        <v>1295</v>
      </c>
      <c r="B819" s="426"/>
      <c r="C819" s="425">
        <v>28</v>
      </c>
      <c r="D819" s="425" t="s">
        <v>1294</v>
      </c>
      <c r="E819" s="425" t="s">
        <v>482</v>
      </c>
      <c r="F819" s="425" t="s">
        <v>1225</v>
      </c>
      <c r="G819" s="436" t="str">
        <f>IF('5 ROMP Utilisation'!$E$43=0,"",'5 ROMP Utilisation'!$P$43)</f>
        <v/>
      </c>
    </row>
    <row r="820" spans="1:7" x14ac:dyDescent="0.45">
      <c r="A820" s="426" t="s">
        <v>1293</v>
      </c>
      <c r="B820" s="426"/>
      <c r="C820" s="425">
        <v>28</v>
      </c>
      <c r="D820" s="425" t="s">
        <v>1292</v>
      </c>
      <c r="E820" s="425" t="s">
        <v>482</v>
      </c>
      <c r="F820" s="425" t="s">
        <v>499</v>
      </c>
      <c r="G820" s="427" t="str">
        <f>IF('5 ROMP Utilisation'!$E$43=0,"",'5 ROMP Utilisation'!$Q$43)</f>
        <v/>
      </c>
    </row>
    <row r="821" spans="1:7" x14ac:dyDescent="0.45">
      <c r="A821" s="426" t="s">
        <v>1291</v>
      </c>
      <c r="B821" s="426"/>
      <c r="C821" s="425">
        <v>28</v>
      </c>
      <c r="D821" s="425" t="s">
        <v>1290</v>
      </c>
      <c r="E821" s="425" t="s">
        <v>482</v>
      </c>
      <c r="F821" s="425" t="s">
        <v>1225</v>
      </c>
      <c r="G821" s="436" t="str">
        <f>IF('5 ROMP Utilisation'!$E$43=0,"",'5 ROMP Utilisation'!$R$43)</f>
        <v/>
      </c>
    </row>
    <row r="822" spans="1:7" x14ac:dyDescent="0.45">
      <c r="A822" s="426" t="s">
        <v>1289</v>
      </c>
      <c r="B822" s="426"/>
      <c r="C822" s="425">
        <v>28</v>
      </c>
      <c r="D822" s="425" t="s">
        <v>1288</v>
      </c>
      <c r="E822" s="425" t="s">
        <v>482</v>
      </c>
      <c r="F822" s="425" t="s">
        <v>499</v>
      </c>
      <c r="G822" s="427" t="str">
        <f>IF('5 ROMP Utilisation'!$E$43=0,"",'5 ROMP Utilisation'!$S$43)</f>
        <v/>
      </c>
    </row>
    <row r="823" spans="1:7" x14ac:dyDescent="0.45">
      <c r="A823" s="426" t="s">
        <v>1287</v>
      </c>
      <c r="B823" s="426" t="s">
        <v>1221</v>
      </c>
      <c r="C823" s="425">
        <v>28</v>
      </c>
      <c r="D823" s="425" t="s">
        <v>1286</v>
      </c>
      <c r="E823" s="425" t="s">
        <v>482</v>
      </c>
      <c r="F823" s="425" t="s">
        <v>383</v>
      </c>
      <c r="G823" s="435" t="str">
        <f>IF('5 ROMP Utilisation'!$E$43=0,"",'5 ROMP Utilisation'!$T$43)</f>
        <v/>
      </c>
    </row>
    <row r="824" spans="1:7" x14ac:dyDescent="0.45">
      <c r="A824" s="426" t="s">
        <v>1285</v>
      </c>
      <c r="B824" s="426" t="s">
        <v>494</v>
      </c>
      <c r="C824" s="425">
        <v>28</v>
      </c>
      <c r="D824" s="425" t="s">
        <v>1284</v>
      </c>
      <c r="E824" s="425" t="s">
        <v>482</v>
      </c>
      <c r="F824" s="425" t="s">
        <v>383</v>
      </c>
      <c r="G824" s="424" t="str">
        <f>IF('5 ROMP Utilisation'!$E$43=0,"",'5 ROMP Utilisation'!$V$43)</f>
        <v/>
      </c>
    </row>
    <row r="825" spans="1:7" ht="14.65" thickBot="1" x14ac:dyDescent="0.5">
      <c r="A825" s="423" t="s">
        <v>1283</v>
      </c>
      <c r="B825" s="423"/>
      <c r="C825" s="422">
        <v>28</v>
      </c>
      <c r="D825" s="422" t="s">
        <v>1282</v>
      </c>
      <c r="E825" s="422" t="s">
        <v>482</v>
      </c>
      <c r="F825" s="422" t="s">
        <v>490</v>
      </c>
      <c r="G825" s="421" t="str">
        <f>IF('5 ROMP Utilisation'!$E$43=0,"",'5 ROMP Utilisation'!$AA$43)</f>
        <v/>
      </c>
    </row>
    <row r="826" spans="1:7" x14ac:dyDescent="0.45">
      <c r="A826" s="442" t="s">
        <v>1281</v>
      </c>
      <c r="B826" s="442" t="s">
        <v>513</v>
      </c>
      <c r="C826" s="441">
        <v>28</v>
      </c>
      <c r="D826" s="441" t="s">
        <v>1280</v>
      </c>
      <c r="E826" s="441" t="s">
        <v>482</v>
      </c>
      <c r="F826" s="441" t="s">
        <v>499</v>
      </c>
      <c r="G826" s="444">
        <f>'5 ROMP Utilisation'!$E$44</f>
        <v>0</v>
      </c>
    </row>
    <row r="827" spans="1:7" x14ac:dyDescent="0.45">
      <c r="A827" s="442" t="s">
        <v>1279</v>
      </c>
      <c r="B827" s="442"/>
      <c r="C827" s="441">
        <v>28</v>
      </c>
      <c r="D827" s="441" t="s">
        <v>1278</v>
      </c>
      <c r="E827" s="441" t="s">
        <v>482</v>
      </c>
      <c r="F827" s="441" t="s">
        <v>1225</v>
      </c>
      <c r="G827" s="445" t="str">
        <f>IF('5 ROMP Utilisation'!$E$44=0,"",'5 ROMP Utilisation'!$H$44)</f>
        <v/>
      </c>
    </row>
    <row r="828" spans="1:7" x14ac:dyDescent="0.45">
      <c r="A828" s="442" t="s">
        <v>1277</v>
      </c>
      <c r="B828" s="442"/>
      <c r="C828" s="441">
        <v>28</v>
      </c>
      <c r="D828" s="441" t="s">
        <v>1276</v>
      </c>
      <c r="E828" s="441" t="s">
        <v>482</v>
      </c>
      <c r="F828" s="441" t="s">
        <v>499</v>
      </c>
      <c r="G828" s="444" t="str">
        <f>IF('5 ROMP Utilisation'!$E$44=0,"",'5 ROMP Utilisation'!$I$44)</f>
        <v/>
      </c>
    </row>
    <row r="829" spans="1:7" x14ac:dyDescent="0.45">
      <c r="A829" s="442" t="s">
        <v>1275</v>
      </c>
      <c r="B829" s="442"/>
      <c r="C829" s="441">
        <v>28</v>
      </c>
      <c r="D829" s="441" t="s">
        <v>1274</v>
      </c>
      <c r="E829" s="441" t="s">
        <v>482</v>
      </c>
      <c r="F829" s="441" t="s">
        <v>1225</v>
      </c>
      <c r="G829" s="445" t="str">
        <f>IF('5 ROMP Utilisation'!$E$44=0,"",'5 ROMP Utilisation'!$J$44)</f>
        <v/>
      </c>
    </row>
    <row r="830" spans="1:7" x14ac:dyDescent="0.45">
      <c r="A830" s="442" t="s">
        <v>1273</v>
      </c>
      <c r="B830" s="442"/>
      <c r="C830" s="441">
        <v>28</v>
      </c>
      <c r="D830" s="441" t="s">
        <v>1272</v>
      </c>
      <c r="E830" s="441" t="s">
        <v>482</v>
      </c>
      <c r="F830" s="441" t="s">
        <v>499</v>
      </c>
      <c r="G830" s="444" t="str">
        <f>IF('5 ROMP Utilisation'!$E$44=0,"",'5 ROMP Utilisation'!$K$44)</f>
        <v/>
      </c>
    </row>
    <row r="831" spans="1:7" x14ac:dyDescent="0.45">
      <c r="A831" s="442" t="s">
        <v>1271</v>
      </c>
      <c r="B831" s="442"/>
      <c r="C831" s="441">
        <v>28</v>
      </c>
      <c r="D831" s="441" t="s">
        <v>1270</v>
      </c>
      <c r="E831" s="441" t="s">
        <v>482</v>
      </c>
      <c r="F831" s="441" t="s">
        <v>1225</v>
      </c>
      <c r="G831" s="445" t="str">
        <f>IF('5 ROMP Utilisation'!$E$44=0,"",'5 ROMP Utilisation'!$L$44)</f>
        <v/>
      </c>
    </row>
    <row r="832" spans="1:7" x14ac:dyDescent="0.45">
      <c r="A832" s="442" t="s">
        <v>1269</v>
      </c>
      <c r="B832" s="442"/>
      <c r="C832" s="441">
        <v>28</v>
      </c>
      <c r="D832" s="441" t="s">
        <v>1268</v>
      </c>
      <c r="E832" s="441" t="s">
        <v>482</v>
      </c>
      <c r="F832" s="441" t="s">
        <v>499</v>
      </c>
      <c r="G832" s="444" t="str">
        <f>IF('5 ROMP Utilisation'!$E$44=0,"",'5 ROMP Utilisation'!$M$44)</f>
        <v/>
      </c>
    </row>
    <row r="833" spans="1:7" x14ac:dyDescent="0.45">
      <c r="A833" s="442" t="s">
        <v>1267</v>
      </c>
      <c r="B833" s="442"/>
      <c r="C833" s="441">
        <v>28</v>
      </c>
      <c r="D833" s="441" t="s">
        <v>1266</v>
      </c>
      <c r="E833" s="441" t="s">
        <v>482</v>
      </c>
      <c r="F833" s="441" t="s">
        <v>1225</v>
      </c>
      <c r="G833" s="445" t="str">
        <f>IF('5 ROMP Utilisation'!$E$44=0,"",'5 ROMP Utilisation'!$N$44)</f>
        <v/>
      </c>
    </row>
    <row r="834" spans="1:7" x14ac:dyDescent="0.45">
      <c r="A834" s="442" t="s">
        <v>1265</v>
      </c>
      <c r="B834" s="442"/>
      <c r="C834" s="441">
        <v>28</v>
      </c>
      <c r="D834" s="441" t="s">
        <v>1264</v>
      </c>
      <c r="E834" s="441" t="s">
        <v>482</v>
      </c>
      <c r="F834" s="441" t="s">
        <v>499</v>
      </c>
      <c r="G834" s="444" t="str">
        <f>IF('5 ROMP Utilisation'!$E$44=0,"",'5 ROMP Utilisation'!$O$44)</f>
        <v/>
      </c>
    </row>
    <row r="835" spans="1:7" x14ac:dyDescent="0.45">
      <c r="A835" s="442" t="s">
        <v>1263</v>
      </c>
      <c r="B835" s="442"/>
      <c r="C835" s="441">
        <v>28</v>
      </c>
      <c r="D835" s="441" t="s">
        <v>1262</v>
      </c>
      <c r="E835" s="441" t="s">
        <v>482</v>
      </c>
      <c r="F835" s="441" t="s">
        <v>1225</v>
      </c>
      <c r="G835" s="445" t="str">
        <f>IF('5 ROMP Utilisation'!$E$44=0,"",'5 ROMP Utilisation'!$P$44)</f>
        <v/>
      </c>
    </row>
    <row r="836" spans="1:7" x14ac:dyDescent="0.45">
      <c r="A836" s="442" t="s">
        <v>1261</v>
      </c>
      <c r="B836" s="442"/>
      <c r="C836" s="441">
        <v>28</v>
      </c>
      <c r="D836" s="441" t="s">
        <v>1260</v>
      </c>
      <c r="E836" s="441" t="s">
        <v>482</v>
      </c>
      <c r="F836" s="441" t="s">
        <v>499</v>
      </c>
      <c r="G836" s="444" t="str">
        <f>IF('5 ROMP Utilisation'!$E$44=0,"",'5 ROMP Utilisation'!$Q$44)</f>
        <v/>
      </c>
    </row>
    <row r="837" spans="1:7" x14ac:dyDescent="0.45">
      <c r="A837" s="442" t="s">
        <v>1259</v>
      </c>
      <c r="B837" s="442"/>
      <c r="C837" s="441">
        <v>28</v>
      </c>
      <c r="D837" s="441" t="s">
        <v>1258</v>
      </c>
      <c r="E837" s="441" t="s">
        <v>482</v>
      </c>
      <c r="F837" s="441" t="s">
        <v>1225</v>
      </c>
      <c r="G837" s="445" t="str">
        <f>IF('5 ROMP Utilisation'!$E$44=0,"",'5 ROMP Utilisation'!$R$44)</f>
        <v/>
      </c>
    </row>
    <row r="838" spans="1:7" x14ac:dyDescent="0.45">
      <c r="A838" s="442" t="s">
        <v>1257</v>
      </c>
      <c r="B838" s="442"/>
      <c r="C838" s="441">
        <v>28</v>
      </c>
      <c r="D838" s="441" t="s">
        <v>1256</v>
      </c>
      <c r="E838" s="441" t="s">
        <v>482</v>
      </c>
      <c r="F838" s="441" t="s">
        <v>499</v>
      </c>
      <c r="G838" s="444" t="str">
        <f>IF('5 ROMP Utilisation'!$E$44=0,"",'5 ROMP Utilisation'!$S$44)</f>
        <v/>
      </c>
    </row>
    <row r="839" spans="1:7" x14ac:dyDescent="0.45">
      <c r="A839" s="442" t="s">
        <v>1255</v>
      </c>
      <c r="B839" s="442" t="s">
        <v>1221</v>
      </c>
      <c r="C839" s="441">
        <v>28</v>
      </c>
      <c r="D839" s="441" t="s">
        <v>1254</v>
      </c>
      <c r="E839" s="441" t="s">
        <v>482</v>
      </c>
      <c r="F839" s="441" t="s">
        <v>383</v>
      </c>
      <c r="G839" s="443" t="str">
        <f>IF('5 ROMP Utilisation'!$E$44=0,"",'5 ROMP Utilisation'!$T$44)</f>
        <v/>
      </c>
    </row>
    <row r="840" spans="1:7" x14ac:dyDescent="0.45">
      <c r="A840" s="442" t="s">
        <v>1253</v>
      </c>
      <c r="B840" s="442" t="s">
        <v>494</v>
      </c>
      <c r="C840" s="441">
        <v>28</v>
      </c>
      <c r="D840" s="441" t="s">
        <v>1252</v>
      </c>
      <c r="E840" s="441" t="s">
        <v>482</v>
      </c>
      <c r="F840" s="441" t="s">
        <v>383</v>
      </c>
      <c r="G840" s="440" t="str">
        <f>IF('5 ROMP Utilisation'!$E$44=0,"",'5 ROMP Utilisation'!$V$44)</f>
        <v/>
      </c>
    </row>
    <row r="841" spans="1:7" ht="14.65" thickBot="1" x14ac:dyDescent="0.5">
      <c r="A841" s="439" t="s">
        <v>1251</v>
      </c>
      <c r="B841" s="439"/>
      <c r="C841" s="438">
        <v>28</v>
      </c>
      <c r="D841" s="438" t="s">
        <v>1250</v>
      </c>
      <c r="E841" s="438" t="s">
        <v>482</v>
      </c>
      <c r="F841" s="438" t="s">
        <v>490</v>
      </c>
      <c r="G841" s="437" t="str">
        <f>IF('5 ROMP Utilisation'!$E$44=0,"",'5 ROMP Utilisation'!$AA$44)</f>
        <v/>
      </c>
    </row>
    <row r="842" spans="1:7" x14ac:dyDescent="0.45">
      <c r="A842" s="426" t="s">
        <v>1249</v>
      </c>
      <c r="B842" s="426" t="s">
        <v>513</v>
      </c>
      <c r="C842" s="425">
        <v>28</v>
      </c>
      <c r="D842" s="425" t="s">
        <v>1248</v>
      </c>
      <c r="E842" s="425" t="s">
        <v>482</v>
      </c>
      <c r="F842" s="425" t="s">
        <v>499</v>
      </c>
      <c r="G842" s="427">
        <f>'5 ROMP Utilisation'!$E$45</f>
        <v>0</v>
      </c>
    </row>
    <row r="843" spans="1:7" x14ac:dyDescent="0.45">
      <c r="A843" s="426" t="s">
        <v>1247</v>
      </c>
      <c r="B843" s="426"/>
      <c r="C843" s="425">
        <v>28</v>
      </c>
      <c r="D843" s="425" t="s">
        <v>1246</v>
      </c>
      <c r="E843" s="425" t="s">
        <v>482</v>
      </c>
      <c r="F843" s="425" t="s">
        <v>1225</v>
      </c>
      <c r="G843" s="436" t="str">
        <f>IF('5 ROMP Utilisation'!$E$45=0,"",'5 ROMP Utilisation'!$H$45)</f>
        <v/>
      </c>
    </row>
    <row r="844" spans="1:7" x14ac:dyDescent="0.45">
      <c r="A844" s="426" t="s">
        <v>1245</v>
      </c>
      <c r="B844" s="426"/>
      <c r="C844" s="425">
        <v>28</v>
      </c>
      <c r="D844" s="425" t="s">
        <v>1244</v>
      </c>
      <c r="E844" s="425" t="s">
        <v>482</v>
      </c>
      <c r="F844" s="425" t="s">
        <v>499</v>
      </c>
      <c r="G844" s="427" t="str">
        <f>IF('5 ROMP Utilisation'!$E$45=0,"",'5 ROMP Utilisation'!$I$45)</f>
        <v/>
      </c>
    </row>
    <row r="845" spans="1:7" x14ac:dyDescent="0.45">
      <c r="A845" s="426" t="s">
        <v>1243</v>
      </c>
      <c r="B845" s="426"/>
      <c r="C845" s="425">
        <v>28</v>
      </c>
      <c r="D845" s="425" t="s">
        <v>1242</v>
      </c>
      <c r="E845" s="425" t="s">
        <v>482</v>
      </c>
      <c r="F845" s="425" t="s">
        <v>1225</v>
      </c>
      <c r="G845" s="436" t="str">
        <f>IF('5 ROMP Utilisation'!$E$45=0,"",'5 ROMP Utilisation'!$J$45)</f>
        <v/>
      </c>
    </row>
    <row r="846" spans="1:7" x14ac:dyDescent="0.45">
      <c r="A846" s="426" t="s">
        <v>1241</v>
      </c>
      <c r="B846" s="426"/>
      <c r="C846" s="425">
        <v>28</v>
      </c>
      <c r="D846" s="425" t="s">
        <v>1240</v>
      </c>
      <c r="E846" s="425" t="s">
        <v>482</v>
      </c>
      <c r="F846" s="425" t="s">
        <v>499</v>
      </c>
      <c r="G846" s="427" t="str">
        <f>IF('5 ROMP Utilisation'!$E$45=0,"",'5 ROMP Utilisation'!$K$45)</f>
        <v/>
      </c>
    </row>
    <row r="847" spans="1:7" x14ac:dyDescent="0.45">
      <c r="A847" s="426" t="s">
        <v>1239</v>
      </c>
      <c r="B847" s="426"/>
      <c r="C847" s="425">
        <v>28</v>
      </c>
      <c r="D847" s="425" t="s">
        <v>1238</v>
      </c>
      <c r="E847" s="425" t="s">
        <v>482</v>
      </c>
      <c r="F847" s="425" t="s">
        <v>1225</v>
      </c>
      <c r="G847" s="436" t="str">
        <f>IF('5 ROMP Utilisation'!$E$45=0,"",'5 ROMP Utilisation'!$L$45)</f>
        <v/>
      </c>
    </row>
    <row r="848" spans="1:7" x14ac:dyDescent="0.45">
      <c r="A848" s="426" t="s">
        <v>1237</v>
      </c>
      <c r="B848" s="426"/>
      <c r="C848" s="425">
        <v>28</v>
      </c>
      <c r="D848" s="425" t="s">
        <v>1236</v>
      </c>
      <c r="E848" s="425" t="s">
        <v>482</v>
      </c>
      <c r="F848" s="425" t="s">
        <v>499</v>
      </c>
      <c r="G848" s="427" t="str">
        <f>IF('5 ROMP Utilisation'!$E$45=0,"",'5 ROMP Utilisation'!$M$45)</f>
        <v/>
      </c>
    </row>
    <row r="849" spans="1:7" x14ac:dyDescent="0.45">
      <c r="A849" s="426" t="s">
        <v>1235</v>
      </c>
      <c r="B849" s="426"/>
      <c r="C849" s="425">
        <v>28</v>
      </c>
      <c r="D849" s="425" t="s">
        <v>1234</v>
      </c>
      <c r="E849" s="425" t="s">
        <v>482</v>
      </c>
      <c r="F849" s="425" t="s">
        <v>1225</v>
      </c>
      <c r="G849" s="436" t="str">
        <f>IF('5 ROMP Utilisation'!$E$45=0,"",'5 ROMP Utilisation'!$N$45)</f>
        <v/>
      </c>
    </row>
    <row r="850" spans="1:7" x14ac:dyDescent="0.45">
      <c r="A850" s="426" t="s">
        <v>1233</v>
      </c>
      <c r="B850" s="426"/>
      <c r="C850" s="425">
        <v>28</v>
      </c>
      <c r="D850" s="425" t="s">
        <v>1232</v>
      </c>
      <c r="E850" s="425" t="s">
        <v>482</v>
      </c>
      <c r="F850" s="425" t="s">
        <v>499</v>
      </c>
      <c r="G850" s="427" t="str">
        <f>IF('5 ROMP Utilisation'!$E$45=0,"",'5 ROMP Utilisation'!$O$45)</f>
        <v/>
      </c>
    </row>
    <row r="851" spans="1:7" x14ac:dyDescent="0.45">
      <c r="A851" s="426" t="s">
        <v>1231</v>
      </c>
      <c r="B851" s="426"/>
      <c r="C851" s="425">
        <v>28</v>
      </c>
      <c r="D851" s="425" t="s">
        <v>1230</v>
      </c>
      <c r="E851" s="425" t="s">
        <v>482</v>
      </c>
      <c r="F851" s="425" t="s">
        <v>1225</v>
      </c>
      <c r="G851" s="436" t="str">
        <f>IF('5 ROMP Utilisation'!$E$45=0,"",'5 ROMP Utilisation'!$P$45)</f>
        <v/>
      </c>
    </row>
    <row r="852" spans="1:7" x14ac:dyDescent="0.45">
      <c r="A852" s="426" t="s">
        <v>1229</v>
      </c>
      <c r="B852" s="426"/>
      <c r="C852" s="425">
        <v>28</v>
      </c>
      <c r="D852" s="425" t="s">
        <v>1228</v>
      </c>
      <c r="E852" s="425" t="s">
        <v>482</v>
      </c>
      <c r="F852" s="425" t="s">
        <v>499</v>
      </c>
      <c r="G852" s="427" t="str">
        <f>IF('5 ROMP Utilisation'!$E$45=0,"",'5 ROMP Utilisation'!$Q$45)</f>
        <v/>
      </c>
    </row>
    <row r="853" spans="1:7" x14ac:dyDescent="0.45">
      <c r="A853" s="426" t="s">
        <v>1227</v>
      </c>
      <c r="B853" s="426"/>
      <c r="C853" s="425">
        <v>28</v>
      </c>
      <c r="D853" s="425" t="s">
        <v>1226</v>
      </c>
      <c r="E853" s="425" t="s">
        <v>482</v>
      </c>
      <c r="F853" s="425" t="s">
        <v>1225</v>
      </c>
      <c r="G853" s="436" t="str">
        <f>IF('5 ROMP Utilisation'!$E$45=0,"",'5 ROMP Utilisation'!$R$45)</f>
        <v/>
      </c>
    </row>
    <row r="854" spans="1:7" x14ac:dyDescent="0.45">
      <c r="A854" s="426" t="s">
        <v>1224</v>
      </c>
      <c r="B854" s="426"/>
      <c r="C854" s="425">
        <v>28</v>
      </c>
      <c r="D854" s="425" t="s">
        <v>1223</v>
      </c>
      <c r="E854" s="425" t="s">
        <v>482</v>
      </c>
      <c r="F854" s="425" t="s">
        <v>499</v>
      </c>
      <c r="G854" s="427" t="str">
        <f>IF('5 ROMP Utilisation'!$E$45=0,"",'5 ROMP Utilisation'!$S$45)</f>
        <v/>
      </c>
    </row>
    <row r="855" spans="1:7" x14ac:dyDescent="0.45">
      <c r="A855" s="426" t="s">
        <v>1222</v>
      </c>
      <c r="B855" s="426" t="s">
        <v>1221</v>
      </c>
      <c r="C855" s="425">
        <v>28</v>
      </c>
      <c r="D855" s="425" t="s">
        <v>1220</v>
      </c>
      <c r="E855" s="425" t="s">
        <v>482</v>
      </c>
      <c r="F855" s="425" t="s">
        <v>383</v>
      </c>
      <c r="G855" s="435" t="str">
        <f>IF('5 ROMP Utilisation'!$E$45=0,"",'5 ROMP Utilisation'!$T$45)</f>
        <v/>
      </c>
    </row>
    <row r="856" spans="1:7" x14ac:dyDescent="0.45">
      <c r="A856" s="426" t="s">
        <v>1219</v>
      </c>
      <c r="B856" s="426" t="s">
        <v>494</v>
      </c>
      <c r="C856" s="425">
        <v>28</v>
      </c>
      <c r="D856" s="425" t="s">
        <v>1218</v>
      </c>
      <c r="E856" s="425" t="s">
        <v>482</v>
      </c>
      <c r="F856" s="425" t="s">
        <v>383</v>
      </c>
      <c r="G856" s="424" t="str">
        <f>IF('5 ROMP Utilisation'!$E$45=0,"",'5 ROMP Utilisation'!$V$45)</f>
        <v/>
      </c>
    </row>
    <row r="857" spans="1:7" ht="14.65" thickBot="1" x14ac:dyDescent="0.5">
      <c r="A857" s="423" t="s">
        <v>1217</v>
      </c>
      <c r="B857" s="423"/>
      <c r="C857" s="422">
        <v>28</v>
      </c>
      <c r="D857" s="422" t="s">
        <v>1216</v>
      </c>
      <c r="E857" s="422" t="s">
        <v>482</v>
      </c>
      <c r="F857" s="422" t="s">
        <v>490</v>
      </c>
      <c r="G857" s="421" t="str">
        <f>IF('5 ROMP Utilisation'!$E$45=0,"",'5 ROMP Utilisation'!$AA$45)</f>
        <v/>
      </c>
    </row>
    <row r="858" spans="1:7" x14ac:dyDescent="0.45">
      <c r="A858" s="433" t="s">
        <v>1215</v>
      </c>
      <c r="B858" s="433" t="s">
        <v>513</v>
      </c>
      <c r="C858" s="432">
        <v>28</v>
      </c>
      <c r="D858" s="432" t="s">
        <v>1214</v>
      </c>
      <c r="E858" s="432" t="s">
        <v>482</v>
      </c>
      <c r="F858" s="432" t="s">
        <v>499</v>
      </c>
      <c r="G858" s="434">
        <f>'5 ROMP Utilisation'!$E$51</f>
        <v>0</v>
      </c>
    </row>
    <row r="859" spans="1:7" x14ac:dyDescent="0.45">
      <c r="A859" s="433" t="s">
        <v>1213</v>
      </c>
      <c r="B859" s="433"/>
      <c r="C859" s="432">
        <v>28</v>
      </c>
      <c r="D859" s="432" t="s">
        <v>1212</v>
      </c>
      <c r="E859" s="432" t="s">
        <v>482</v>
      </c>
      <c r="F859" s="432" t="s">
        <v>499</v>
      </c>
      <c r="G859" s="434" t="str">
        <f>IF('5 ROMP Utilisation'!$E$51=0,"",'5 ROMP Utilisation'!$H$51)</f>
        <v/>
      </c>
    </row>
    <row r="860" spans="1:7" x14ac:dyDescent="0.45">
      <c r="A860" s="433" t="s">
        <v>1211</v>
      </c>
      <c r="B860" s="433"/>
      <c r="C860" s="432">
        <v>28</v>
      </c>
      <c r="D860" s="432" t="s">
        <v>1210</v>
      </c>
      <c r="E860" s="432" t="s">
        <v>482</v>
      </c>
      <c r="F860" s="432" t="s">
        <v>499</v>
      </c>
      <c r="G860" s="434" t="str">
        <f>IF('5 ROMP Utilisation'!$E$51=0,"",'5 ROMP Utilisation'!$I$51)</f>
        <v/>
      </c>
    </row>
    <row r="861" spans="1:7" x14ac:dyDescent="0.45">
      <c r="A861" s="433" t="s">
        <v>1209</v>
      </c>
      <c r="B861" s="433"/>
      <c r="C861" s="432">
        <v>28</v>
      </c>
      <c r="D861" s="432" t="s">
        <v>1208</v>
      </c>
      <c r="E861" s="432" t="s">
        <v>482</v>
      </c>
      <c r="F861" s="432" t="s">
        <v>499</v>
      </c>
      <c r="G861" s="434" t="str">
        <f>IF('5 ROMP Utilisation'!$E$51=0,"",'5 ROMP Utilisation'!$J$51)</f>
        <v/>
      </c>
    </row>
    <row r="862" spans="1:7" x14ac:dyDescent="0.45">
      <c r="A862" s="433" t="s">
        <v>1207</v>
      </c>
      <c r="B862" s="433"/>
      <c r="C862" s="432">
        <v>28</v>
      </c>
      <c r="D862" s="432" t="s">
        <v>1206</v>
      </c>
      <c r="E862" s="432" t="s">
        <v>482</v>
      </c>
      <c r="F862" s="432" t="s">
        <v>499</v>
      </c>
      <c r="G862" s="434" t="str">
        <f>IF('5 ROMP Utilisation'!$E$51=0,"",'5 ROMP Utilisation'!$K$51)</f>
        <v/>
      </c>
    </row>
    <row r="863" spans="1:7" x14ac:dyDescent="0.45">
      <c r="A863" s="433" t="s">
        <v>1205</v>
      </c>
      <c r="B863" s="433"/>
      <c r="C863" s="432">
        <v>28</v>
      </c>
      <c r="D863" s="432" t="s">
        <v>1204</v>
      </c>
      <c r="E863" s="432" t="s">
        <v>482</v>
      </c>
      <c r="F863" s="432" t="s">
        <v>499</v>
      </c>
      <c r="G863" s="434" t="str">
        <f>IF('5 ROMP Utilisation'!$E$51=0,"",'5 ROMP Utilisation'!$L$51)</f>
        <v/>
      </c>
    </row>
    <row r="864" spans="1:7" x14ac:dyDescent="0.45">
      <c r="A864" s="433" t="s">
        <v>1203</v>
      </c>
      <c r="B864" s="433"/>
      <c r="C864" s="432">
        <v>28</v>
      </c>
      <c r="D864" s="432" t="s">
        <v>1202</v>
      </c>
      <c r="E864" s="432" t="s">
        <v>482</v>
      </c>
      <c r="F864" s="432" t="s">
        <v>499</v>
      </c>
      <c r="G864" s="434" t="str">
        <f>IF('5 ROMP Utilisation'!$E$51=0,"",'5 ROMP Utilisation'!$N$51)</f>
        <v/>
      </c>
    </row>
    <row r="865" spans="1:7" x14ac:dyDescent="0.45">
      <c r="A865" s="433" t="s">
        <v>2993</v>
      </c>
      <c r="B865" s="433"/>
      <c r="C865" s="432">
        <v>28</v>
      </c>
      <c r="D865" s="432" t="s">
        <v>3029</v>
      </c>
      <c r="E865" s="432" t="s">
        <v>482</v>
      </c>
      <c r="F865" s="432" t="s">
        <v>499</v>
      </c>
      <c r="G865" s="434" t="str">
        <f>IF('5 ROMP Utilisation'!$E$51=0,"",'5 ROMP Utilisation'!$O$51)</f>
        <v/>
      </c>
    </row>
    <row r="866" spans="1:7" x14ac:dyDescent="0.45">
      <c r="A866" s="433" t="s">
        <v>1201</v>
      </c>
      <c r="B866" s="433" t="s">
        <v>497</v>
      </c>
      <c r="C866" s="432">
        <v>28</v>
      </c>
      <c r="D866" s="432" t="s">
        <v>1200</v>
      </c>
      <c r="E866" s="432" t="s">
        <v>482</v>
      </c>
      <c r="F866" s="432" t="s">
        <v>383</v>
      </c>
      <c r="G866" s="434" t="str">
        <f>IF('5 ROMP Utilisation'!$E$51=0,"",'5 ROMP Utilisation'!$T$51)</f>
        <v/>
      </c>
    </row>
    <row r="867" spans="1:7" x14ac:dyDescent="0.45">
      <c r="A867" s="433" t="s">
        <v>1199</v>
      </c>
      <c r="B867" s="433" t="s">
        <v>494</v>
      </c>
      <c r="C867" s="432">
        <v>28</v>
      </c>
      <c r="D867" s="432" t="s">
        <v>1198</v>
      </c>
      <c r="E867" s="432" t="s">
        <v>482</v>
      </c>
      <c r="F867" s="432" t="s">
        <v>383</v>
      </c>
      <c r="G867" s="431" t="str">
        <f>IF('5 ROMP Utilisation'!$E$51=0,"",'5 ROMP Utilisation'!$V$51)</f>
        <v/>
      </c>
    </row>
    <row r="868" spans="1:7" ht="14.65" thickBot="1" x14ac:dyDescent="0.5">
      <c r="A868" s="430" t="s">
        <v>1197</v>
      </c>
      <c r="B868" s="430"/>
      <c r="C868" s="429">
        <v>28</v>
      </c>
      <c r="D868" s="429" t="s">
        <v>1196</v>
      </c>
      <c r="E868" s="429" t="s">
        <v>482</v>
      </c>
      <c r="F868" s="429" t="s">
        <v>490</v>
      </c>
      <c r="G868" s="428" t="str">
        <f>IF('5 ROMP Utilisation'!$E$51=0,"",'5 ROMP Utilisation'!$AA$51)</f>
        <v/>
      </c>
    </row>
    <row r="869" spans="1:7" x14ac:dyDescent="0.45">
      <c r="A869" s="426" t="s">
        <v>1195</v>
      </c>
      <c r="B869" s="426" t="s">
        <v>513</v>
      </c>
      <c r="C869" s="425">
        <v>28</v>
      </c>
      <c r="D869" s="425" t="s">
        <v>1194</v>
      </c>
      <c r="E869" s="425" t="s">
        <v>482</v>
      </c>
      <c r="F869" s="425" t="s">
        <v>499</v>
      </c>
      <c r="G869" s="427">
        <f>'5 ROMP Utilisation'!$E$52</f>
        <v>0</v>
      </c>
    </row>
    <row r="870" spans="1:7" x14ac:dyDescent="0.45">
      <c r="A870" s="426" t="s">
        <v>1193</v>
      </c>
      <c r="B870" s="426"/>
      <c r="C870" s="425">
        <v>28</v>
      </c>
      <c r="D870" s="425" t="s">
        <v>1192</v>
      </c>
      <c r="E870" s="425" t="s">
        <v>482</v>
      </c>
      <c r="F870" s="425" t="s">
        <v>499</v>
      </c>
      <c r="G870" s="427" t="str">
        <f>IF('5 ROMP Utilisation'!$E$52=0,"",'5 ROMP Utilisation'!$H$52)</f>
        <v/>
      </c>
    </row>
    <row r="871" spans="1:7" x14ac:dyDescent="0.45">
      <c r="A871" s="426" t="s">
        <v>1191</v>
      </c>
      <c r="B871" s="426"/>
      <c r="C871" s="425">
        <v>28</v>
      </c>
      <c r="D871" s="425" t="s">
        <v>1190</v>
      </c>
      <c r="E871" s="425" t="s">
        <v>482</v>
      </c>
      <c r="F871" s="425" t="s">
        <v>499</v>
      </c>
      <c r="G871" s="427" t="str">
        <f>IF('5 ROMP Utilisation'!$E$52=0,"",'5 ROMP Utilisation'!$I$52)</f>
        <v/>
      </c>
    </row>
    <row r="872" spans="1:7" x14ac:dyDescent="0.45">
      <c r="A872" s="426" t="s">
        <v>1189</v>
      </c>
      <c r="B872" s="426"/>
      <c r="C872" s="425">
        <v>28</v>
      </c>
      <c r="D872" s="425" t="s">
        <v>1188</v>
      </c>
      <c r="E872" s="425" t="s">
        <v>482</v>
      </c>
      <c r="F872" s="425" t="s">
        <v>499</v>
      </c>
      <c r="G872" s="427" t="str">
        <f>IF('5 ROMP Utilisation'!$E$52=0,"",'5 ROMP Utilisation'!$J$52)</f>
        <v/>
      </c>
    </row>
    <row r="873" spans="1:7" x14ac:dyDescent="0.45">
      <c r="A873" s="426" t="s">
        <v>1187</v>
      </c>
      <c r="B873" s="426"/>
      <c r="C873" s="425">
        <v>28</v>
      </c>
      <c r="D873" s="425" t="s">
        <v>1186</v>
      </c>
      <c r="E873" s="425" t="s">
        <v>482</v>
      </c>
      <c r="F873" s="425" t="s">
        <v>499</v>
      </c>
      <c r="G873" s="427" t="str">
        <f>IF('5 ROMP Utilisation'!$E$52=0,"",'5 ROMP Utilisation'!$K$52)</f>
        <v/>
      </c>
    </row>
    <row r="874" spans="1:7" x14ac:dyDescent="0.45">
      <c r="A874" s="426" t="s">
        <v>1185</v>
      </c>
      <c r="B874" s="426"/>
      <c r="C874" s="425">
        <v>28</v>
      </c>
      <c r="D874" s="425" t="s">
        <v>1184</v>
      </c>
      <c r="E874" s="425" t="s">
        <v>482</v>
      </c>
      <c r="F874" s="425" t="s">
        <v>499</v>
      </c>
      <c r="G874" s="427" t="str">
        <f>IF('5 ROMP Utilisation'!$E$52=0,"",'5 ROMP Utilisation'!$L$52)</f>
        <v/>
      </c>
    </row>
    <row r="875" spans="1:7" x14ac:dyDescent="0.45">
      <c r="A875" s="426" t="s">
        <v>1183</v>
      </c>
      <c r="B875" s="426"/>
      <c r="C875" s="425">
        <v>28</v>
      </c>
      <c r="D875" s="425" t="s">
        <v>1182</v>
      </c>
      <c r="E875" s="425" t="s">
        <v>482</v>
      </c>
      <c r="F875" s="425" t="s">
        <v>499</v>
      </c>
      <c r="G875" s="427" t="str">
        <f>IF('5 ROMP Utilisation'!$E$52=0,"",'5 ROMP Utilisation'!$N$52)</f>
        <v/>
      </c>
    </row>
    <row r="876" spans="1:7" x14ac:dyDescent="0.45">
      <c r="A876" s="426" t="s">
        <v>2994</v>
      </c>
      <c r="B876" s="426"/>
      <c r="C876" s="425">
        <v>28</v>
      </c>
      <c r="D876" s="425" t="s">
        <v>3030</v>
      </c>
      <c r="E876" s="425" t="s">
        <v>482</v>
      </c>
      <c r="F876" s="425" t="s">
        <v>499</v>
      </c>
      <c r="G876" s="427" t="str">
        <f>IF('5 ROMP Utilisation'!$E$52=0,"",'5 ROMP Utilisation'!$O$52)</f>
        <v/>
      </c>
    </row>
    <row r="877" spans="1:7" x14ac:dyDescent="0.45">
      <c r="A877" s="426" t="s">
        <v>1181</v>
      </c>
      <c r="B877" s="426" t="s">
        <v>497</v>
      </c>
      <c r="C877" s="425">
        <v>28</v>
      </c>
      <c r="D877" s="425" t="s">
        <v>1180</v>
      </c>
      <c r="E877" s="425" t="s">
        <v>482</v>
      </c>
      <c r="F877" s="425" t="s">
        <v>383</v>
      </c>
      <c r="G877" s="427" t="str">
        <f>IF('5 ROMP Utilisation'!$E$52=0,"",'5 ROMP Utilisation'!$T$52)</f>
        <v/>
      </c>
    </row>
    <row r="878" spans="1:7" x14ac:dyDescent="0.45">
      <c r="A878" s="426" t="s">
        <v>1179</v>
      </c>
      <c r="B878" s="426" t="s">
        <v>494</v>
      </c>
      <c r="C878" s="425">
        <v>28</v>
      </c>
      <c r="D878" s="425" t="s">
        <v>1178</v>
      </c>
      <c r="E878" s="425" t="s">
        <v>482</v>
      </c>
      <c r="F878" s="425" t="s">
        <v>383</v>
      </c>
      <c r="G878" s="424" t="str">
        <f>IF('5 ROMP Utilisation'!$E$52=0,"",'5 ROMP Utilisation'!$V$52)</f>
        <v/>
      </c>
    </row>
    <row r="879" spans="1:7" ht="14.65" thickBot="1" x14ac:dyDescent="0.5">
      <c r="A879" s="423" t="s">
        <v>1177</v>
      </c>
      <c r="B879" s="423"/>
      <c r="C879" s="422">
        <v>28</v>
      </c>
      <c r="D879" s="422" t="s">
        <v>1176</v>
      </c>
      <c r="E879" s="422" t="s">
        <v>482</v>
      </c>
      <c r="F879" s="422" t="s">
        <v>490</v>
      </c>
      <c r="G879" s="421" t="str">
        <f>IF('5 ROMP Utilisation'!$E$52=0,"",'5 ROMP Utilisation'!$AA$52)</f>
        <v/>
      </c>
    </row>
    <row r="880" spans="1:7" x14ac:dyDescent="0.45">
      <c r="A880" s="433" t="s">
        <v>1175</v>
      </c>
      <c r="B880" s="433" t="s">
        <v>513</v>
      </c>
      <c r="C880" s="432">
        <v>28</v>
      </c>
      <c r="D880" s="432" t="s">
        <v>1174</v>
      </c>
      <c r="E880" s="432" t="s">
        <v>482</v>
      </c>
      <c r="F880" s="432" t="s">
        <v>499</v>
      </c>
      <c r="G880" s="434">
        <f>'5 ROMP Utilisation'!$E$53</f>
        <v>0</v>
      </c>
    </row>
    <row r="881" spans="1:7" x14ac:dyDescent="0.45">
      <c r="A881" s="433" t="s">
        <v>1173</v>
      </c>
      <c r="B881" s="433"/>
      <c r="C881" s="432">
        <v>28</v>
      </c>
      <c r="D881" s="432" t="s">
        <v>1172</v>
      </c>
      <c r="E881" s="432" t="s">
        <v>482</v>
      </c>
      <c r="F881" s="432" t="s">
        <v>499</v>
      </c>
      <c r="G881" s="434" t="str">
        <f>IF('5 ROMP Utilisation'!$E$53=0,"",'5 ROMP Utilisation'!$H$53)</f>
        <v/>
      </c>
    </row>
    <row r="882" spans="1:7" x14ac:dyDescent="0.45">
      <c r="A882" s="433" t="s">
        <v>1171</v>
      </c>
      <c r="B882" s="433"/>
      <c r="C882" s="432">
        <v>28</v>
      </c>
      <c r="D882" s="432" t="s">
        <v>1170</v>
      </c>
      <c r="E882" s="432" t="s">
        <v>482</v>
      </c>
      <c r="F882" s="432" t="s">
        <v>499</v>
      </c>
      <c r="G882" s="434" t="str">
        <f>IF('5 ROMP Utilisation'!$E$53=0,"",'5 ROMP Utilisation'!$I$53)</f>
        <v/>
      </c>
    </row>
    <row r="883" spans="1:7" x14ac:dyDescent="0.45">
      <c r="A883" s="433" t="s">
        <v>1169</v>
      </c>
      <c r="B883" s="433"/>
      <c r="C883" s="432">
        <v>28</v>
      </c>
      <c r="D883" s="432" t="s">
        <v>1168</v>
      </c>
      <c r="E883" s="432" t="s">
        <v>482</v>
      </c>
      <c r="F883" s="432" t="s">
        <v>499</v>
      </c>
      <c r="G883" s="434" t="str">
        <f>IF('5 ROMP Utilisation'!$E$53=0,"",'5 ROMP Utilisation'!$J$53)</f>
        <v/>
      </c>
    </row>
    <row r="884" spans="1:7" x14ac:dyDescent="0.45">
      <c r="A884" s="433" t="s">
        <v>1167</v>
      </c>
      <c r="B884" s="433"/>
      <c r="C884" s="432">
        <v>28</v>
      </c>
      <c r="D884" s="432" t="s">
        <v>1166</v>
      </c>
      <c r="E884" s="432" t="s">
        <v>482</v>
      </c>
      <c r="F884" s="432" t="s">
        <v>499</v>
      </c>
      <c r="G884" s="434" t="str">
        <f>IF('5 ROMP Utilisation'!$E$53=0,"",'5 ROMP Utilisation'!$K$53)</f>
        <v/>
      </c>
    </row>
    <row r="885" spans="1:7" x14ac:dyDescent="0.45">
      <c r="A885" s="433" t="s">
        <v>1165</v>
      </c>
      <c r="B885" s="433"/>
      <c r="C885" s="432">
        <v>28</v>
      </c>
      <c r="D885" s="432" t="s">
        <v>1164</v>
      </c>
      <c r="E885" s="432" t="s">
        <v>482</v>
      </c>
      <c r="F885" s="432" t="s">
        <v>499</v>
      </c>
      <c r="G885" s="434" t="str">
        <f>IF('5 ROMP Utilisation'!$E$53=0,"",'5 ROMP Utilisation'!$L$53)</f>
        <v/>
      </c>
    </row>
    <row r="886" spans="1:7" x14ac:dyDescent="0.45">
      <c r="A886" s="433" t="s">
        <v>1163</v>
      </c>
      <c r="B886" s="433"/>
      <c r="C886" s="432">
        <v>28</v>
      </c>
      <c r="D886" s="432" t="s">
        <v>1162</v>
      </c>
      <c r="E886" s="432" t="s">
        <v>482</v>
      </c>
      <c r="F886" s="432" t="s">
        <v>499</v>
      </c>
      <c r="G886" s="434" t="str">
        <f>IF('5 ROMP Utilisation'!$E$53=0,"",'5 ROMP Utilisation'!$N$53)</f>
        <v/>
      </c>
    </row>
    <row r="887" spans="1:7" x14ac:dyDescent="0.45">
      <c r="A887" s="433" t="s">
        <v>2995</v>
      </c>
      <c r="B887" s="433"/>
      <c r="C887" s="432">
        <v>28</v>
      </c>
      <c r="D887" s="432" t="s">
        <v>3031</v>
      </c>
      <c r="E887" s="432" t="s">
        <v>482</v>
      </c>
      <c r="F887" s="432" t="s">
        <v>499</v>
      </c>
      <c r="G887" s="434" t="str">
        <f>IF('5 ROMP Utilisation'!$E$53=0,"",'5 ROMP Utilisation'!$O$53)</f>
        <v/>
      </c>
    </row>
    <row r="888" spans="1:7" x14ac:dyDescent="0.45">
      <c r="A888" s="433" t="s">
        <v>1161</v>
      </c>
      <c r="B888" s="433" t="s">
        <v>497</v>
      </c>
      <c r="C888" s="432">
        <v>28</v>
      </c>
      <c r="D888" s="432" t="s">
        <v>1160</v>
      </c>
      <c r="E888" s="432" t="s">
        <v>482</v>
      </c>
      <c r="F888" s="432" t="s">
        <v>383</v>
      </c>
      <c r="G888" s="434" t="str">
        <f>IF('5 ROMP Utilisation'!$E$53=0,"",'5 ROMP Utilisation'!$T$53)</f>
        <v/>
      </c>
    </row>
    <row r="889" spans="1:7" x14ac:dyDescent="0.45">
      <c r="A889" s="433" t="s">
        <v>1159</v>
      </c>
      <c r="B889" s="433" t="s">
        <v>494</v>
      </c>
      <c r="C889" s="432">
        <v>28</v>
      </c>
      <c r="D889" s="432" t="s">
        <v>1158</v>
      </c>
      <c r="E889" s="432" t="s">
        <v>482</v>
      </c>
      <c r="F889" s="432" t="s">
        <v>383</v>
      </c>
      <c r="G889" s="431" t="str">
        <f>IF('5 ROMP Utilisation'!$E$53=0,"",'5 ROMP Utilisation'!$V$53)</f>
        <v/>
      </c>
    </row>
    <row r="890" spans="1:7" ht="14.65" thickBot="1" x14ac:dyDescent="0.5">
      <c r="A890" s="430" t="s">
        <v>1157</v>
      </c>
      <c r="B890" s="430"/>
      <c r="C890" s="429">
        <v>28</v>
      </c>
      <c r="D890" s="429" t="s">
        <v>1156</v>
      </c>
      <c r="E890" s="429" t="s">
        <v>482</v>
      </c>
      <c r="F890" s="429" t="s">
        <v>490</v>
      </c>
      <c r="G890" s="428" t="str">
        <f>IF('5 ROMP Utilisation'!$E$53=0,"",'5 ROMP Utilisation'!$AA$53)</f>
        <v/>
      </c>
    </row>
    <row r="891" spans="1:7" x14ac:dyDescent="0.45">
      <c r="A891" s="426" t="s">
        <v>1155</v>
      </c>
      <c r="B891" s="426" t="s">
        <v>513</v>
      </c>
      <c r="C891" s="425">
        <v>28</v>
      </c>
      <c r="D891" s="425" t="s">
        <v>1154</v>
      </c>
      <c r="E891" s="425" t="s">
        <v>482</v>
      </c>
      <c r="F891" s="425" t="s">
        <v>499</v>
      </c>
      <c r="G891" s="427">
        <f>'5 ROMP Utilisation'!$E$54</f>
        <v>0</v>
      </c>
    </row>
    <row r="892" spans="1:7" x14ac:dyDescent="0.45">
      <c r="A892" s="426" t="s">
        <v>1153</v>
      </c>
      <c r="B892" s="426"/>
      <c r="C892" s="425">
        <v>28</v>
      </c>
      <c r="D892" s="425" t="s">
        <v>1152</v>
      </c>
      <c r="E892" s="425" t="s">
        <v>482</v>
      </c>
      <c r="F892" s="425" t="s">
        <v>499</v>
      </c>
      <c r="G892" s="427" t="str">
        <f>IF('5 ROMP Utilisation'!$E$54=0,"",'5 ROMP Utilisation'!$H$54)</f>
        <v/>
      </c>
    </row>
    <row r="893" spans="1:7" x14ac:dyDescent="0.45">
      <c r="A893" s="426" t="s">
        <v>1151</v>
      </c>
      <c r="B893" s="426"/>
      <c r="C893" s="425">
        <v>28</v>
      </c>
      <c r="D893" s="425" t="s">
        <v>1150</v>
      </c>
      <c r="E893" s="425" t="s">
        <v>482</v>
      </c>
      <c r="F893" s="425" t="s">
        <v>499</v>
      </c>
      <c r="G893" s="427" t="str">
        <f>IF('5 ROMP Utilisation'!$E$54=0,"",'5 ROMP Utilisation'!$I$54)</f>
        <v/>
      </c>
    </row>
    <row r="894" spans="1:7" x14ac:dyDescent="0.45">
      <c r="A894" s="426" t="s">
        <v>1149</v>
      </c>
      <c r="B894" s="426"/>
      <c r="C894" s="425">
        <v>28</v>
      </c>
      <c r="D894" s="425" t="s">
        <v>1148</v>
      </c>
      <c r="E894" s="425" t="s">
        <v>482</v>
      </c>
      <c r="F894" s="425" t="s">
        <v>499</v>
      </c>
      <c r="G894" s="427" t="str">
        <f>IF('5 ROMP Utilisation'!$E$54=0,"",'5 ROMP Utilisation'!$J$54)</f>
        <v/>
      </c>
    </row>
    <row r="895" spans="1:7" x14ac:dyDescent="0.45">
      <c r="A895" s="426" t="s">
        <v>1147</v>
      </c>
      <c r="B895" s="426"/>
      <c r="C895" s="425">
        <v>28</v>
      </c>
      <c r="D895" s="425" t="s">
        <v>1146</v>
      </c>
      <c r="E895" s="425" t="s">
        <v>482</v>
      </c>
      <c r="F895" s="425" t="s">
        <v>499</v>
      </c>
      <c r="G895" s="427" t="str">
        <f>IF('5 ROMP Utilisation'!$E$54=0,"",'5 ROMP Utilisation'!$K$54)</f>
        <v/>
      </c>
    </row>
    <row r="896" spans="1:7" x14ac:dyDescent="0.45">
      <c r="A896" s="426" t="s">
        <v>1145</v>
      </c>
      <c r="B896" s="426"/>
      <c r="C896" s="425">
        <v>28</v>
      </c>
      <c r="D896" s="425" t="s">
        <v>1144</v>
      </c>
      <c r="E896" s="425" t="s">
        <v>482</v>
      </c>
      <c r="F896" s="425" t="s">
        <v>499</v>
      </c>
      <c r="G896" s="427" t="str">
        <f>IF('5 ROMP Utilisation'!$E$54=0,"",'5 ROMP Utilisation'!$L$54)</f>
        <v/>
      </c>
    </row>
    <row r="897" spans="1:7" x14ac:dyDescent="0.45">
      <c r="A897" s="426" t="s">
        <v>1143</v>
      </c>
      <c r="B897" s="426"/>
      <c r="C897" s="425">
        <v>28</v>
      </c>
      <c r="D897" s="425" t="s">
        <v>1142</v>
      </c>
      <c r="E897" s="425" t="s">
        <v>482</v>
      </c>
      <c r="F897" s="425" t="s">
        <v>499</v>
      </c>
      <c r="G897" s="427" t="str">
        <f>IF('5 ROMP Utilisation'!$E$54=0,"",'5 ROMP Utilisation'!$N$54)</f>
        <v/>
      </c>
    </row>
    <row r="898" spans="1:7" x14ac:dyDescent="0.45">
      <c r="A898" s="426" t="s">
        <v>2996</v>
      </c>
      <c r="B898" s="426"/>
      <c r="C898" s="425">
        <v>28</v>
      </c>
      <c r="D898" s="425" t="s">
        <v>3032</v>
      </c>
      <c r="E898" s="425" t="s">
        <v>482</v>
      </c>
      <c r="F898" s="425" t="s">
        <v>499</v>
      </c>
      <c r="G898" s="427" t="str">
        <f>IF('5 ROMP Utilisation'!$E$54=0,"",'5 ROMP Utilisation'!$O$54)</f>
        <v/>
      </c>
    </row>
    <row r="899" spans="1:7" x14ac:dyDescent="0.45">
      <c r="A899" s="426" t="s">
        <v>1141</v>
      </c>
      <c r="B899" s="426" t="s">
        <v>497</v>
      </c>
      <c r="C899" s="425">
        <v>28</v>
      </c>
      <c r="D899" s="425" t="s">
        <v>1140</v>
      </c>
      <c r="E899" s="425" t="s">
        <v>482</v>
      </c>
      <c r="F899" s="425" t="s">
        <v>383</v>
      </c>
      <c r="G899" s="427" t="str">
        <f>IF('5 ROMP Utilisation'!$E$54=0,"",'5 ROMP Utilisation'!$T$54)</f>
        <v/>
      </c>
    </row>
    <row r="900" spans="1:7" x14ac:dyDescent="0.45">
      <c r="A900" s="426" t="s">
        <v>1139</v>
      </c>
      <c r="B900" s="426" t="s">
        <v>494</v>
      </c>
      <c r="C900" s="425">
        <v>28</v>
      </c>
      <c r="D900" s="425" t="s">
        <v>1138</v>
      </c>
      <c r="E900" s="425" t="s">
        <v>482</v>
      </c>
      <c r="F900" s="425" t="s">
        <v>383</v>
      </c>
      <c r="G900" s="424" t="str">
        <f>IF('5 ROMP Utilisation'!$E$54=0,"",'5 ROMP Utilisation'!$V$54)</f>
        <v/>
      </c>
    </row>
    <row r="901" spans="1:7" ht="14.65" thickBot="1" x14ac:dyDescent="0.5">
      <c r="A901" s="423" t="s">
        <v>1137</v>
      </c>
      <c r="B901" s="423"/>
      <c r="C901" s="422">
        <v>28</v>
      </c>
      <c r="D901" s="422" t="s">
        <v>1136</v>
      </c>
      <c r="E901" s="422" t="s">
        <v>482</v>
      </c>
      <c r="F901" s="422" t="s">
        <v>490</v>
      </c>
      <c r="G901" s="421" t="str">
        <f>IF('5 ROMP Utilisation'!$E$54=0,"",'5 ROMP Utilisation'!$AA$54)</f>
        <v/>
      </c>
    </row>
    <row r="902" spans="1:7" x14ac:dyDescent="0.45">
      <c r="A902" s="433" t="s">
        <v>1135</v>
      </c>
      <c r="B902" s="433" t="s">
        <v>513</v>
      </c>
      <c r="C902" s="432">
        <v>28</v>
      </c>
      <c r="D902" s="432" t="s">
        <v>1134</v>
      </c>
      <c r="E902" s="432" t="s">
        <v>482</v>
      </c>
      <c r="F902" s="432" t="s">
        <v>499</v>
      </c>
      <c r="G902" s="434">
        <f>'5 ROMP Utilisation'!$E$55</f>
        <v>0</v>
      </c>
    </row>
    <row r="903" spans="1:7" x14ac:dyDescent="0.45">
      <c r="A903" s="433" t="s">
        <v>1133</v>
      </c>
      <c r="B903" s="433"/>
      <c r="C903" s="432">
        <v>28</v>
      </c>
      <c r="D903" s="432" t="s">
        <v>1132</v>
      </c>
      <c r="E903" s="432" t="s">
        <v>482</v>
      </c>
      <c r="F903" s="432" t="s">
        <v>499</v>
      </c>
      <c r="G903" s="434" t="str">
        <f>IF('5 ROMP Utilisation'!$E$55=0,"",'5 ROMP Utilisation'!$H$55)</f>
        <v/>
      </c>
    </row>
    <row r="904" spans="1:7" x14ac:dyDescent="0.45">
      <c r="A904" s="433" t="s">
        <v>1131</v>
      </c>
      <c r="B904" s="433"/>
      <c r="C904" s="432">
        <v>28</v>
      </c>
      <c r="D904" s="432" t="s">
        <v>1130</v>
      </c>
      <c r="E904" s="432" t="s">
        <v>482</v>
      </c>
      <c r="F904" s="432" t="s">
        <v>499</v>
      </c>
      <c r="G904" s="434" t="str">
        <f>IF('5 ROMP Utilisation'!$E$55=0,"",'5 ROMP Utilisation'!$I$55)</f>
        <v/>
      </c>
    </row>
    <row r="905" spans="1:7" x14ac:dyDescent="0.45">
      <c r="A905" s="433" t="s">
        <v>1129</v>
      </c>
      <c r="B905" s="433"/>
      <c r="C905" s="432">
        <v>28</v>
      </c>
      <c r="D905" s="432" t="s">
        <v>1128</v>
      </c>
      <c r="E905" s="432" t="s">
        <v>482</v>
      </c>
      <c r="F905" s="432" t="s">
        <v>499</v>
      </c>
      <c r="G905" s="434" t="str">
        <f>IF('5 ROMP Utilisation'!$E$55=0,"",'5 ROMP Utilisation'!$J$55)</f>
        <v/>
      </c>
    </row>
    <row r="906" spans="1:7" x14ac:dyDescent="0.45">
      <c r="A906" s="433" t="s">
        <v>1127</v>
      </c>
      <c r="B906" s="433"/>
      <c r="C906" s="432">
        <v>28</v>
      </c>
      <c r="D906" s="432" t="s">
        <v>1126</v>
      </c>
      <c r="E906" s="432" t="s">
        <v>482</v>
      </c>
      <c r="F906" s="432" t="s">
        <v>499</v>
      </c>
      <c r="G906" s="434" t="str">
        <f>IF('5 ROMP Utilisation'!$E$55=0,"",'5 ROMP Utilisation'!$K$55)</f>
        <v/>
      </c>
    </row>
    <row r="907" spans="1:7" x14ac:dyDescent="0.45">
      <c r="A907" s="433" t="s">
        <v>1125</v>
      </c>
      <c r="B907" s="433"/>
      <c r="C907" s="432">
        <v>28</v>
      </c>
      <c r="D907" s="432" t="s">
        <v>1124</v>
      </c>
      <c r="E907" s="432" t="s">
        <v>482</v>
      </c>
      <c r="F907" s="432" t="s">
        <v>499</v>
      </c>
      <c r="G907" s="434" t="str">
        <f>IF('5 ROMP Utilisation'!$E$55=0,"",'5 ROMP Utilisation'!$L$55)</f>
        <v/>
      </c>
    </row>
    <row r="908" spans="1:7" x14ac:dyDescent="0.45">
      <c r="A908" s="433" t="s">
        <v>1123</v>
      </c>
      <c r="B908" s="433"/>
      <c r="C908" s="432">
        <v>28</v>
      </c>
      <c r="D908" s="432" t="s">
        <v>1122</v>
      </c>
      <c r="E908" s="432" t="s">
        <v>482</v>
      </c>
      <c r="F908" s="432" t="s">
        <v>499</v>
      </c>
      <c r="G908" s="434" t="str">
        <f>IF('5 ROMP Utilisation'!$E$55=0,"",'5 ROMP Utilisation'!$N$55)</f>
        <v/>
      </c>
    </row>
    <row r="909" spans="1:7" x14ac:dyDescent="0.45">
      <c r="A909" s="433" t="s">
        <v>2997</v>
      </c>
      <c r="B909" s="433"/>
      <c r="C909" s="432">
        <v>28</v>
      </c>
      <c r="D909" s="432" t="s">
        <v>3033</v>
      </c>
      <c r="E909" s="432" t="s">
        <v>482</v>
      </c>
      <c r="F909" s="432" t="s">
        <v>499</v>
      </c>
      <c r="G909" s="434" t="str">
        <f>IF('5 ROMP Utilisation'!$E$55=0,"",'5 ROMP Utilisation'!$O$55)</f>
        <v/>
      </c>
    </row>
    <row r="910" spans="1:7" x14ac:dyDescent="0.45">
      <c r="A910" s="433" t="s">
        <v>1121</v>
      </c>
      <c r="B910" s="433" t="s">
        <v>497</v>
      </c>
      <c r="C910" s="432">
        <v>28</v>
      </c>
      <c r="D910" s="432" t="s">
        <v>1120</v>
      </c>
      <c r="E910" s="432" t="s">
        <v>482</v>
      </c>
      <c r="F910" s="432" t="s">
        <v>383</v>
      </c>
      <c r="G910" s="434" t="str">
        <f>IF('5 ROMP Utilisation'!$E$55=0,"",'5 ROMP Utilisation'!$T$55)</f>
        <v/>
      </c>
    </row>
    <row r="911" spans="1:7" x14ac:dyDescent="0.45">
      <c r="A911" s="433" t="s">
        <v>1119</v>
      </c>
      <c r="B911" s="433" t="s">
        <v>494</v>
      </c>
      <c r="C911" s="432">
        <v>28</v>
      </c>
      <c r="D911" s="432" t="s">
        <v>1118</v>
      </c>
      <c r="E911" s="432" t="s">
        <v>482</v>
      </c>
      <c r="F911" s="432" t="s">
        <v>383</v>
      </c>
      <c r="G911" s="431" t="str">
        <f>IF('5 ROMP Utilisation'!$E$55=0,"",'5 ROMP Utilisation'!$V$55)</f>
        <v/>
      </c>
    </row>
    <row r="912" spans="1:7" ht="14.65" thickBot="1" x14ac:dyDescent="0.5">
      <c r="A912" s="430" t="s">
        <v>1117</v>
      </c>
      <c r="B912" s="430"/>
      <c r="C912" s="429">
        <v>28</v>
      </c>
      <c r="D912" s="429" t="s">
        <v>1116</v>
      </c>
      <c r="E912" s="429" t="s">
        <v>482</v>
      </c>
      <c r="F912" s="429" t="s">
        <v>490</v>
      </c>
      <c r="G912" s="428" t="str">
        <f>IF('5 ROMP Utilisation'!$E$55=0,"",'5 ROMP Utilisation'!$AA$55)</f>
        <v/>
      </c>
    </row>
    <row r="913" spans="1:7" x14ac:dyDescent="0.45">
      <c r="A913" s="426" t="s">
        <v>1115</v>
      </c>
      <c r="B913" s="426" t="s">
        <v>513</v>
      </c>
      <c r="C913" s="425">
        <v>28</v>
      </c>
      <c r="D913" s="425" t="s">
        <v>1114</v>
      </c>
      <c r="E913" s="425" t="s">
        <v>482</v>
      </c>
      <c r="F913" s="425" t="s">
        <v>499</v>
      </c>
      <c r="G913" s="427">
        <f>'5 ROMP Utilisation'!$E$56</f>
        <v>0</v>
      </c>
    </row>
    <row r="914" spans="1:7" x14ac:dyDescent="0.45">
      <c r="A914" s="426" t="s">
        <v>1113</v>
      </c>
      <c r="B914" s="426"/>
      <c r="C914" s="425">
        <v>28</v>
      </c>
      <c r="D914" s="425" t="s">
        <v>1112</v>
      </c>
      <c r="E914" s="425" t="s">
        <v>482</v>
      </c>
      <c r="F914" s="425" t="s">
        <v>499</v>
      </c>
      <c r="G914" s="427" t="str">
        <f>IF('5 ROMP Utilisation'!$E$56=0,"",'5 ROMP Utilisation'!$H$56)</f>
        <v/>
      </c>
    </row>
    <row r="915" spans="1:7" x14ac:dyDescent="0.45">
      <c r="A915" s="426" t="s">
        <v>1111</v>
      </c>
      <c r="B915" s="426"/>
      <c r="C915" s="425">
        <v>28</v>
      </c>
      <c r="D915" s="425" t="s">
        <v>1110</v>
      </c>
      <c r="E915" s="425" t="s">
        <v>482</v>
      </c>
      <c r="F915" s="425" t="s">
        <v>499</v>
      </c>
      <c r="G915" s="427" t="str">
        <f>IF('5 ROMP Utilisation'!$E$56=0,"",'5 ROMP Utilisation'!$I$56)</f>
        <v/>
      </c>
    </row>
    <row r="916" spans="1:7" x14ac:dyDescent="0.45">
      <c r="A916" s="426" t="s">
        <v>1109</v>
      </c>
      <c r="B916" s="426"/>
      <c r="C916" s="425">
        <v>28</v>
      </c>
      <c r="D916" s="425" t="s">
        <v>1108</v>
      </c>
      <c r="E916" s="425" t="s">
        <v>482</v>
      </c>
      <c r="F916" s="425" t="s">
        <v>499</v>
      </c>
      <c r="G916" s="427" t="str">
        <f>IF('5 ROMP Utilisation'!$E$56=0,"",'5 ROMP Utilisation'!$J$56)</f>
        <v/>
      </c>
    </row>
    <row r="917" spans="1:7" x14ac:dyDescent="0.45">
      <c r="A917" s="426" t="s">
        <v>1107</v>
      </c>
      <c r="B917" s="426"/>
      <c r="C917" s="425">
        <v>28</v>
      </c>
      <c r="D917" s="425" t="s">
        <v>1106</v>
      </c>
      <c r="E917" s="425" t="s">
        <v>482</v>
      </c>
      <c r="F917" s="425" t="s">
        <v>499</v>
      </c>
      <c r="G917" s="427" t="str">
        <f>IF('5 ROMP Utilisation'!$E$56=0,"",'5 ROMP Utilisation'!$K$56)</f>
        <v/>
      </c>
    </row>
    <row r="918" spans="1:7" x14ac:dyDescent="0.45">
      <c r="A918" s="426" t="s">
        <v>1105</v>
      </c>
      <c r="B918" s="426"/>
      <c r="C918" s="425">
        <v>28</v>
      </c>
      <c r="D918" s="425" t="s">
        <v>1104</v>
      </c>
      <c r="E918" s="425" t="s">
        <v>482</v>
      </c>
      <c r="F918" s="425" t="s">
        <v>499</v>
      </c>
      <c r="G918" s="427" t="str">
        <f>IF('5 ROMP Utilisation'!$E$56=0,"",'5 ROMP Utilisation'!$L$56)</f>
        <v/>
      </c>
    </row>
    <row r="919" spans="1:7" x14ac:dyDescent="0.45">
      <c r="A919" s="426" t="s">
        <v>1103</v>
      </c>
      <c r="B919" s="426"/>
      <c r="C919" s="425">
        <v>28</v>
      </c>
      <c r="D919" s="425" t="s">
        <v>1102</v>
      </c>
      <c r="E919" s="425" t="s">
        <v>482</v>
      </c>
      <c r="F919" s="425" t="s">
        <v>499</v>
      </c>
      <c r="G919" s="427" t="str">
        <f>IF('5 ROMP Utilisation'!$E$56=0,"",'5 ROMP Utilisation'!$N$56)</f>
        <v/>
      </c>
    </row>
    <row r="920" spans="1:7" x14ac:dyDescent="0.45">
      <c r="A920" s="426" t="s">
        <v>2998</v>
      </c>
      <c r="B920" s="426"/>
      <c r="C920" s="425">
        <v>28</v>
      </c>
      <c r="D920" s="425" t="s">
        <v>3034</v>
      </c>
      <c r="E920" s="425" t="s">
        <v>482</v>
      </c>
      <c r="F920" s="425" t="s">
        <v>499</v>
      </c>
      <c r="G920" s="427" t="str">
        <f>IF('5 ROMP Utilisation'!$E$56=0,"",'5 ROMP Utilisation'!$O$56)</f>
        <v/>
      </c>
    </row>
    <row r="921" spans="1:7" x14ac:dyDescent="0.45">
      <c r="A921" s="426" t="s">
        <v>1101</v>
      </c>
      <c r="B921" s="426" t="s">
        <v>497</v>
      </c>
      <c r="C921" s="425">
        <v>28</v>
      </c>
      <c r="D921" s="425" t="s">
        <v>1100</v>
      </c>
      <c r="E921" s="425" t="s">
        <v>482</v>
      </c>
      <c r="F921" s="425" t="s">
        <v>383</v>
      </c>
      <c r="G921" s="427" t="str">
        <f>IF('5 ROMP Utilisation'!$E$56=0,"",'5 ROMP Utilisation'!$T$56)</f>
        <v/>
      </c>
    </row>
    <row r="922" spans="1:7" x14ac:dyDescent="0.45">
      <c r="A922" s="426" t="s">
        <v>1099</v>
      </c>
      <c r="B922" s="426" t="s">
        <v>494</v>
      </c>
      <c r="C922" s="425">
        <v>28</v>
      </c>
      <c r="D922" s="425" t="s">
        <v>1098</v>
      </c>
      <c r="E922" s="425" t="s">
        <v>482</v>
      </c>
      <c r="F922" s="425" t="s">
        <v>383</v>
      </c>
      <c r="G922" s="424" t="str">
        <f>IF('5 ROMP Utilisation'!$E$56=0,"",'5 ROMP Utilisation'!$V$56)</f>
        <v/>
      </c>
    </row>
    <row r="923" spans="1:7" ht="14.65" thickBot="1" x14ac:dyDescent="0.5">
      <c r="A923" s="423" t="s">
        <v>1097</v>
      </c>
      <c r="B923" s="423"/>
      <c r="C923" s="422">
        <v>28</v>
      </c>
      <c r="D923" s="422" t="s">
        <v>1096</v>
      </c>
      <c r="E923" s="422" t="s">
        <v>482</v>
      </c>
      <c r="F923" s="422" t="s">
        <v>490</v>
      </c>
      <c r="G923" s="421" t="str">
        <f>IF('5 ROMP Utilisation'!$E$56=0,"",'5 ROMP Utilisation'!$AA$56)</f>
        <v/>
      </c>
    </row>
    <row r="924" spans="1:7" x14ac:dyDescent="0.45">
      <c r="A924" s="433" t="s">
        <v>1095</v>
      </c>
      <c r="B924" s="433" t="s">
        <v>513</v>
      </c>
      <c r="C924" s="432">
        <v>28</v>
      </c>
      <c r="D924" s="432" t="s">
        <v>1094</v>
      </c>
      <c r="E924" s="432" t="s">
        <v>482</v>
      </c>
      <c r="F924" s="432" t="s">
        <v>499</v>
      </c>
      <c r="G924" s="434">
        <f>'5 ROMP Utilisation'!$E$57</f>
        <v>0</v>
      </c>
    </row>
    <row r="925" spans="1:7" x14ac:dyDescent="0.45">
      <c r="A925" s="433" t="s">
        <v>1093</v>
      </c>
      <c r="B925" s="433"/>
      <c r="C925" s="432">
        <v>28</v>
      </c>
      <c r="D925" s="432" t="s">
        <v>1092</v>
      </c>
      <c r="E925" s="432" t="s">
        <v>482</v>
      </c>
      <c r="F925" s="432" t="s">
        <v>499</v>
      </c>
      <c r="G925" s="434" t="str">
        <f>IF('5 ROMP Utilisation'!$E$57=0,"",'5 ROMP Utilisation'!$H$57)</f>
        <v/>
      </c>
    </row>
    <row r="926" spans="1:7" x14ac:dyDescent="0.45">
      <c r="A926" s="433" t="s">
        <v>1091</v>
      </c>
      <c r="B926" s="433"/>
      <c r="C926" s="432">
        <v>28</v>
      </c>
      <c r="D926" s="432" t="s">
        <v>1090</v>
      </c>
      <c r="E926" s="432" t="s">
        <v>482</v>
      </c>
      <c r="F926" s="432" t="s">
        <v>499</v>
      </c>
      <c r="G926" s="434" t="str">
        <f>IF('5 ROMP Utilisation'!$E$57=0,"",'5 ROMP Utilisation'!$I$57)</f>
        <v/>
      </c>
    </row>
    <row r="927" spans="1:7" x14ac:dyDescent="0.45">
      <c r="A927" s="433" t="s">
        <v>1089</v>
      </c>
      <c r="B927" s="433"/>
      <c r="C927" s="432">
        <v>28</v>
      </c>
      <c r="D927" s="432" t="s">
        <v>1088</v>
      </c>
      <c r="E927" s="432" t="s">
        <v>482</v>
      </c>
      <c r="F927" s="432" t="s">
        <v>499</v>
      </c>
      <c r="G927" s="434" t="str">
        <f>IF('5 ROMP Utilisation'!$E$57=0,"",'5 ROMP Utilisation'!$J$57)</f>
        <v/>
      </c>
    </row>
    <row r="928" spans="1:7" x14ac:dyDescent="0.45">
      <c r="A928" s="433" t="s">
        <v>1087</v>
      </c>
      <c r="B928" s="433"/>
      <c r="C928" s="432">
        <v>28</v>
      </c>
      <c r="D928" s="432" t="s">
        <v>1086</v>
      </c>
      <c r="E928" s="432" t="s">
        <v>482</v>
      </c>
      <c r="F928" s="432" t="s">
        <v>499</v>
      </c>
      <c r="G928" s="434" t="str">
        <f>IF('5 ROMP Utilisation'!$E$57=0,"",'5 ROMP Utilisation'!$K$57)</f>
        <v/>
      </c>
    </row>
    <row r="929" spans="1:7" x14ac:dyDescent="0.45">
      <c r="A929" s="433" t="s">
        <v>1085</v>
      </c>
      <c r="B929" s="433"/>
      <c r="C929" s="432">
        <v>28</v>
      </c>
      <c r="D929" s="432" t="s">
        <v>1084</v>
      </c>
      <c r="E929" s="432" t="s">
        <v>482</v>
      </c>
      <c r="F929" s="432" t="s">
        <v>499</v>
      </c>
      <c r="G929" s="434" t="str">
        <f>IF('5 ROMP Utilisation'!$E$57=0,"",'5 ROMP Utilisation'!$L$57)</f>
        <v/>
      </c>
    </row>
    <row r="930" spans="1:7" x14ac:dyDescent="0.45">
      <c r="A930" s="433" t="s">
        <v>1083</v>
      </c>
      <c r="B930" s="433"/>
      <c r="C930" s="432">
        <v>28</v>
      </c>
      <c r="D930" s="432" t="s">
        <v>1082</v>
      </c>
      <c r="E930" s="432" t="s">
        <v>482</v>
      </c>
      <c r="F930" s="432" t="s">
        <v>499</v>
      </c>
      <c r="G930" s="434" t="str">
        <f>IF('5 ROMP Utilisation'!$E$57=0,"",'5 ROMP Utilisation'!$N$57)</f>
        <v/>
      </c>
    </row>
    <row r="931" spans="1:7" x14ac:dyDescent="0.45">
      <c r="A931" s="433" t="s">
        <v>2999</v>
      </c>
      <c r="B931" s="433"/>
      <c r="C931" s="432">
        <v>28</v>
      </c>
      <c r="D931" s="432" t="s">
        <v>3035</v>
      </c>
      <c r="E931" s="432" t="s">
        <v>482</v>
      </c>
      <c r="F931" s="432" t="s">
        <v>499</v>
      </c>
      <c r="G931" s="434" t="str">
        <f>IF('5 ROMP Utilisation'!$E$57=0,"",'5 ROMP Utilisation'!$O$57)</f>
        <v/>
      </c>
    </row>
    <row r="932" spans="1:7" x14ac:dyDescent="0.45">
      <c r="A932" s="433" t="s">
        <v>1081</v>
      </c>
      <c r="B932" s="433" t="s">
        <v>497</v>
      </c>
      <c r="C932" s="432">
        <v>28</v>
      </c>
      <c r="D932" s="432" t="s">
        <v>1080</v>
      </c>
      <c r="E932" s="432" t="s">
        <v>482</v>
      </c>
      <c r="F932" s="432" t="s">
        <v>383</v>
      </c>
      <c r="G932" s="434" t="str">
        <f>IF('5 ROMP Utilisation'!$E$57=0,"",'5 ROMP Utilisation'!$T$57)</f>
        <v/>
      </c>
    </row>
    <row r="933" spans="1:7" x14ac:dyDescent="0.45">
      <c r="A933" s="433" t="s">
        <v>1079</v>
      </c>
      <c r="B933" s="433" t="s">
        <v>494</v>
      </c>
      <c r="C933" s="432">
        <v>28</v>
      </c>
      <c r="D933" s="432" t="s">
        <v>1078</v>
      </c>
      <c r="E933" s="432" t="s">
        <v>482</v>
      </c>
      <c r="F933" s="432" t="s">
        <v>383</v>
      </c>
      <c r="G933" s="431" t="str">
        <f>IF('5 ROMP Utilisation'!$E$57=0,"",'5 ROMP Utilisation'!$V$57)</f>
        <v/>
      </c>
    </row>
    <row r="934" spans="1:7" ht="14.65" thickBot="1" x14ac:dyDescent="0.5">
      <c r="A934" s="430" t="s">
        <v>1077</v>
      </c>
      <c r="B934" s="430"/>
      <c r="C934" s="429">
        <v>28</v>
      </c>
      <c r="D934" s="429" t="s">
        <v>1076</v>
      </c>
      <c r="E934" s="429" t="s">
        <v>482</v>
      </c>
      <c r="F934" s="429" t="s">
        <v>490</v>
      </c>
      <c r="G934" s="428" t="str">
        <f>IF('5 ROMP Utilisation'!$E$57=0,"",'5 ROMP Utilisation'!$AA$57)</f>
        <v/>
      </c>
    </row>
    <row r="935" spans="1:7" x14ac:dyDescent="0.45">
      <c r="A935" s="426" t="s">
        <v>1075</v>
      </c>
      <c r="B935" s="426" t="s">
        <v>513</v>
      </c>
      <c r="C935" s="425">
        <v>28</v>
      </c>
      <c r="D935" s="425" t="s">
        <v>1074</v>
      </c>
      <c r="E935" s="425" t="s">
        <v>482</v>
      </c>
      <c r="F935" s="425" t="s">
        <v>499</v>
      </c>
      <c r="G935" s="427">
        <f>'5 ROMP Utilisation'!$E$58</f>
        <v>0</v>
      </c>
    </row>
    <row r="936" spans="1:7" x14ac:dyDescent="0.45">
      <c r="A936" s="426" t="s">
        <v>1073</v>
      </c>
      <c r="B936" s="426"/>
      <c r="C936" s="425">
        <v>28</v>
      </c>
      <c r="D936" s="425" t="s">
        <v>1072</v>
      </c>
      <c r="E936" s="425" t="s">
        <v>482</v>
      </c>
      <c r="F936" s="425" t="s">
        <v>499</v>
      </c>
      <c r="G936" s="427" t="str">
        <f>IF('5 ROMP Utilisation'!$E$58=0,"",'5 ROMP Utilisation'!$H$58)</f>
        <v/>
      </c>
    </row>
    <row r="937" spans="1:7" x14ac:dyDescent="0.45">
      <c r="A937" s="426" t="s">
        <v>1071</v>
      </c>
      <c r="B937" s="426"/>
      <c r="C937" s="425">
        <v>28</v>
      </c>
      <c r="D937" s="425" t="s">
        <v>1070</v>
      </c>
      <c r="E937" s="425" t="s">
        <v>482</v>
      </c>
      <c r="F937" s="425" t="s">
        <v>499</v>
      </c>
      <c r="G937" s="427" t="str">
        <f>IF('5 ROMP Utilisation'!$E$58=0,"",'5 ROMP Utilisation'!$I$58)</f>
        <v/>
      </c>
    </row>
    <row r="938" spans="1:7" x14ac:dyDescent="0.45">
      <c r="A938" s="426" t="s">
        <v>1069</v>
      </c>
      <c r="B938" s="426"/>
      <c r="C938" s="425">
        <v>28</v>
      </c>
      <c r="D938" s="425" t="s">
        <v>1068</v>
      </c>
      <c r="E938" s="425" t="s">
        <v>482</v>
      </c>
      <c r="F938" s="425" t="s">
        <v>499</v>
      </c>
      <c r="G938" s="427" t="str">
        <f>IF('5 ROMP Utilisation'!$E$58=0,"",'5 ROMP Utilisation'!$J$58)</f>
        <v/>
      </c>
    </row>
    <row r="939" spans="1:7" x14ac:dyDescent="0.45">
      <c r="A939" s="426" t="s">
        <v>1067</v>
      </c>
      <c r="B939" s="426"/>
      <c r="C939" s="425">
        <v>28</v>
      </c>
      <c r="D939" s="425" t="s">
        <v>1066</v>
      </c>
      <c r="E939" s="425" t="s">
        <v>482</v>
      </c>
      <c r="F939" s="425" t="s">
        <v>499</v>
      </c>
      <c r="G939" s="427" t="str">
        <f>IF('5 ROMP Utilisation'!$E$58=0,"",'5 ROMP Utilisation'!$K$58)</f>
        <v/>
      </c>
    </row>
    <row r="940" spans="1:7" x14ac:dyDescent="0.45">
      <c r="A940" s="426" t="s">
        <v>1065</v>
      </c>
      <c r="B940" s="426"/>
      <c r="C940" s="425">
        <v>28</v>
      </c>
      <c r="D940" s="425" t="s">
        <v>1064</v>
      </c>
      <c r="E940" s="425" t="s">
        <v>482</v>
      </c>
      <c r="F940" s="425" t="s">
        <v>499</v>
      </c>
      <c r="G940" s="427" t="str">
        <f>IF('5 ROMP Utilisation'!$E$58=0,"",'5 ROMP Utilisation'!$L$58)</f>
        <v/>
      </c>
    </row>
    <row r="941" spans="1:7" x14ac:dyDescent="0.45">
      <c r="A941" s="426" t="s">
        <v>1063</v>
      </c>
      <c r="B941" s="426"/>
      <c r="C941" s="425">
        <v>28</v>
      </c>
      <c r="D941" s="425" t="s">
        <v>1062</v>
      </c>
      <c r="E941" s="425" t="s">
        <v>482</v>
      </c>
      <c r="F941" s="425" t="s">
        <v>499</v>
      </c>
      <c r="G941" s="427" t="str">
        <f>IF('5 ROMP Utilisation'!$E$58=0,"",'5 ROMP Utilisation'!$N$58)</f>
        <v/>
      </c>
    </row>
    <row r="942" spans="1:7" x14ac:dyDescent="0.45">
      <c r="A942" s="426" t="s">
        <v>3000</v>
      </c>
      <c r="B942" s="426"/>
      <c r="C942" s="425">
        <v>28</v>
      </c>
      <c r="D942" s="425" t="s">
        <v>3036</v>
      </c>
      <c r="E942" s="425" t="s">
        <v>482</v>
      </c>
      <c r="F942" s="425" t="s">
        <v>499</v>
      </c>
      <c r="G942" s="427" t="str">
        <f>IF('5 ROMP Utilisation'!$E$58=0,"",'5 ROMP Utilisation'!$O$58)</f>
        <v/>
      </c>
    </row>
    <row r="943" spans="1:7" x14ac:dyDescent="0.45">
      <c r="A943" s="426" t="s">
        <v>1061</v>
      </c>
      <c r="B943" s="426" t="s">
        <v>497</v>
      </c>
      <c r="C943" s="425">
        <v>28</v>
      </c>
      <c r="D943" s="425" t="s">
        <v>1060</v>
      </c>
      <c r="E943" s="425" t="s">
        <v>482</v>
      </c>
      <c r="F943" s="425" t="s">
        <v>383</v>
      </c>
      <c r="G943" s="427" t="str">
        <f>IF('5 ROMP Utilisation'!$E$58=0,"",'5 ROMP Utilisation'!$T$58)</f>
        <v/>
      </c>
    </row>
    <row r="944" spans="1:7" x14ac:dyDescent="0.45">
      <c r="A944" s="426" t="s">
        <v>1059</v>
      </c>
      <c r="B944" s="426" t="s">
        <v>494</v>
      </c>
      <c r="C944" s="425">
        <v>28</v>
      </c>
      <c r="D944" s="425" t="s">
        <v>1058</v>
      </c>
      <c r="E944" s="425" t="s">
        <v>482</v>
      </c>
      <c r="F944" s="425" t="s">
        <v>383</v>
      </c>
      <c r="G944" s="424" t="str">
        <f>IF('5 ROMP Utilisation'!$E$58=0,"",'5 ROMP Utilisation'!$V$58)</f>
        <v/>
      </c>
    </row>
    <row r="945" spans="1:7" ht="14.65" thickBot="1" x14ac:dyDescent="0.5">
      <c r="A945" s="423" t="s">
        <v>1057</v>
      </c>
      <c r="B945" s="423"/>
      <c r="C945" s="422">
        <v>28</v>
      </c>
      <c r="D945" s="422" t="s">
        <v>1056</v>
      </c>
      <c r="E945" s="422" t="s">
        <v>482</v>
      </c>
      <c r="F945" s="422" t="s">
        <v>490</v>
      </c>
      <c r="G945" s="421" t="str">
        <f>IF('5 ROMP Utilisation'!$E$58=0,"",'5 ROMP Utilisation'!$AA$58)</f>
        <v/>
      </c>
    </row>
    <row r="946" spans="1:7" x14ac:dyDescent="0.45">
      <c r="A946" s="433" t="s">
        <v>1055</v>
      </c>
      <c r="B946" s="433" t="s">
        <v>513</v>
      </c>
      <c r="C946" s="432">
        <v>28</v>
      </c>
      <c r="D946" s="432" t="s">
        <v>1054</v>
      </c>
      <c r="E946" s="432" t="s">
        <v>482</v>
      </c>
      <c r="F946" s="432" t="s">
        <v>499</v>
      </c>
      <c r="G946" s="434">
        <f>'5 ROMP Utilisation'!$E$59</f>
        <v>0</v>
      </c>
    </row>
    <row r="947" spans="1:7" x14ac:dyDescent="0.45">
      <c r="A947" s="433" t="s">
        <v>1053</v>
      </c>
      <c r="B947" s="433"/>
      <c r="C947" s="432">
        <v>28</v>
      </c>
      <c r="D947" s="432" t="s">
        <v>1052</v>
      </c>
      <c r="E947" s="432" t="s">
        <v>482</v>
      </c>
      <c r="F947" s="432" t="s">
        <v>499</v>
      </c>
      <c r="G947" s="434" t="str">
        <f>IF('5 ROMP Utilisation'!$E$59=0,"",'5 ROMP Utilisation'!$H$59)</f>
        <v/>
      </c>
    </row>
    <row r="948" spans="1:7" x14ac:dyDescent="0.45">
      <c r="A948" s="433" t="s">
        <v>1051</v>
      </c>
      <c r="B948" s="433"/>
      <c r="C948" s="432">
        <v>28</v>
      </c>
      <c r="D948" s="432" t="s">
        <v>1050</v>
      </c>
      <c r="E948" s="432" t="s">
        <v>482</v>
      </c>
      <c r="F948" s="432" t="s">
        <v>499</v>
      </c>
      <c r="G948" s="434" t="str">
        <f>IF('5 ROMP Utilisation'!$E$59=0,"",'5 ROMP Utilisation'!$I$59)</f>
        <v/>
      </c>
    </row>
    <row r="949" spans="1:7" x14ac:dyDescent="0.45">
      <c r="A949" s="433" t="s">
        <v>1049</v>
      </c>
      <c r="B949" s="433"/>
      <c r="C949" s="432">
        <v>28</v>
      </c>
      <c r="D949" s="432" t="s">
        <v>1048</v>
      </c>
      <c r="E949" s="432" t="s">
        <v>482</v>
      </c>
      <c r="F949" s="432" t="s">
        <v>499</v>
      </c>
      <c r="G949" s="434" t="str">
        <f>IF('5 ROMP Utilisation'!$E$59=0,"",'5 ROMP Utilisation'!$J$59)</f>
        <v/>
      </c>
    </row>
    <row r="950" spans="1:7" x14ac:dyDescent="0.45">
      <c r="A950" s="433" t="s">
        <v>1047</v>
      </c>
      <c r="B950" s="433"/>
      <c r="C950" s="432">
        <v>28</v>
      </c>
      <c r="D950" s="432" t="s">
        <v>1046</v>
      </c>
      <c r="E950" s="432" t="s">
        <v>482</v>
      </c>
      <c r="F950" s="432" t="s">
        <v>499</v>
      </c>
      <c r="G950" s="434" t="str">
        <f>IF('5 ROMP Utilisation'!$E$59=0,"",'5 ROMP Utilisation'!$K$59)</f>
        <v/>
      </c>
    </row>
    <row r="951" spans="1:7" x14ac:dyDescent="0.45">
      <c r="A951" s="433" t="s">
        <v>1045</v>
      </c>
      <c r="B951" s="433"/>
      <c r="C951" s="432">
        <v>28</v>
      </c>
      <c r="D951" s="432" t="s">
        <v>1044</v>
      </c>
      <c r="E951" s="432" t="s">
        <v>482</v>
      </c>
      <c r="F951" s="432" t="s">
        <v>499</v>
      </c>
      <c r="G951" s="434" t="str">
        <f>IF('5 ROMP Utilisation'!$E$59=0,"",'5 ROMP Utilisation'!$L$59)</f>
        <v/>
      </c>
    </row>
    <row r="952" spans="1:7" x14ac:dyDescent="0.45">
      <c r="A952" s="433" t="s">
        <v>1043</v>
      </c>
      <c r="B952" s="433"/>
      <c r="C952" s="432">
        <v>28</v>
      </c>
      <c r="D952" s="432" t="s">
        <v>1042</v>
      </c>
      <c r="E952" s="432" t="s">
        <v>482</v>
      </c>
      <c r="F952" s="432" t="s">
        <v>499</v>
      </c>
      <c r="G952" s="434" t="str">
        <f>IF('5 ROMP Utilisation'!$E$59=0,"",'5 ROMP Utilisation'!$N$59)</f>
        <v/>
      </c>
    </row>
    <row r="953" spans="1:7" x14ac:dyDescent="0.45">
      <c r="A953" s="433" t="s">
        <v>3001</v>
      </c>
      <c r="B953" s="433"/>
      <c r="C953" s="432">
        <v>28</v>
      </c>
      <c r="D953" s="432" t="s">
        <v>3037</v>
      </c>
      <c r="E953" s="432" t="s">
        <v>482</v>
      </c>
      <c r="F953" s="432" t="s">
        <v>499</v>
      </c>
      <c r="G953" s="434" t="str">
        <f>IF('5 ROMP Utilisation'!$E$59=0,"",'5 ROMP Utilisation'!$O$59)</f>
        <v/>
      </c>
    </row>
    <row r="954" spans="1:7" x14ac:dyDescent="0.45">
      <c r="A954" s="433" t="s">
        <v>1041</v>
      </c>
      <c r="B954" s="433" t="s">
        <v>497</v>
      </c>
      <c r="C954" s="432">
        <v>28</v>
      </c>
      <c r="D954" s="432" t="s">
        <v>1040</v>
      </c>
      <c r="E954" s="432" t="s">
        <v>482</v>
      </c>
      <c r="F954" s="432" t="s">
        <v>383</v>
      </c>
      <c r="G954" s="434" t="str">
        <f>IF('5 ROMP Utilisation'!$E$59=0,"",'5 ROMP Utilisation'!$T$59)</f>
        <v/>
      </c>
    </row>
    <row r="955" spans="1:7" x14ac:dyDescent="0.45">
      <c r="A955" s="433" t="s">
        <v>1039</v>
      </c>
      <c r="B955" s="433" t="s">
        <v>494</v>
      </c>
      <c r="C955" s="432">
        <v>28</v>
      </c>
      <c r="D955" s="432" t="s">
        <v>1038</v>
      </c>
      <c r="E955" s="432" t="s">
        <v>482</v>
      </c>
      <c r="F955" s="432" t="s">
        <v>383</v>
      </c>
      <c r="G955" s="431" t="str">
        <f>IF('5 ROMP Utilisation'!$E$59=0,"",'5 ROMP Utilisation'!$V$59)</f>
        <v/>
      </c>
    </row>
    <row r="956" spans="1:7" ht="14.65" thickBot="1" x14ac:dyDescent="0.5">
      <c r="A956" s="430" t="s">
        <v>1037</v>
      </c>
      <c r="B956" s="430"/>
      <c r="C956" s="429">
        <v>28</v>
      </c>
      <c r="D956" s="429" t="s">
        <v>1036</v>
      </c>
      <c r="E956" s="429" t="s">
        <v>482</v>
      </c>
      <c r="F956" s="429" t="s">
        <v>490</v>
      </c>
      <c r="G956" s="428" t="str">
        <f>IF('5 ROMP Utilisation'!$E$59=0,"",'5 ROMP Utilisation'!$AA$59)</f>
        <v/>
      </c>
    </row>
    <row r="957" spans="1:7" x14ac:dyDescent="0.45">
      <c r="A957" s="426" t="s">
        <v>1035</v>
      </c>
      <c r="B957" s="426" t="s">
        <v>513</v>
      </c>
      <c r="C957" s="425">
        <v>28</v>
      </c>
      <c r="D957" s="425" t="s">
        <v>1034</v>
      </c>
      <c r="E957" s="425" t="s">
        <v>482</v>
      </c>
      <c r="F957" s="425" t="s">
        <v>499</v>
      </c>
      <c r="G957" s="427">
        <f>'5 ROMP Utilisation'!$E$60</f>
        <v>0</v>
      </c>
    </row>
    <row r="958" spans="1:7" x14ac:dyDescent="0.45">
      <c r="A958" s="426" t="s">
        <v>1033</v>
      </c>
      <c r="B958" s="426"/>
      <c r="C958" s="425">
        <v>28</v>
      </c>
      <c r="D958" s="425" t="s">
        <v>1032</v>
      </c>
      <c r="E958" s="425" t="s">
        <v>482</v>
      </c>
      <c r="F958" s="425" t="s">
        <v>499</v>
      </c>
      <c r="G958" s="427" t="str">
        <f>IF('5 ROMP Utilisation'!$E$60=0,"",'5 ROMP Utilisation'!$H$60)</f>
        <v/>
      </c>
    </row>
    <row r="959" spans="1:7" x14ac:dyDescent="0.45">
      <c r="A959" s="426" t="s">
        <v>1031</v>
      </c>
      <c r="B959" s="426"/>
      <c r="C959" s="425">
        <v>28</v>
      </c>
      <c r="D959" s="425" t="s">
        <v>1030</v>
      </c>
      <c r="E959" s="425" t="s">
        <v>482</v>
      </c>
      <c r="F959" s="425" t="s">
        <v>499</v>
      </c>
      <c r="G959" s="427" t="str">
        <f>IF('5 ROMP Utilisation'!$E$60=0,"",'5 ROMP Utilisation'!$I$60)</f>
        <v/>
      </c>
    </row>
    <row r="960" spans="1:7" x14ac:dyDescent="0.45">
      <c r="A960" s="426" t="s">
        <v>1029</v>
      </c>
      <c r="B960" s="426"/>
      <c r="C960" s="425">
        <v>28</v>
      </c>
      <c r="D960" s="425" t="s">
        <v>1028</v>
      </c>
      <c r="E960" s="425" t="s">
        <v>482</v>
      </c>
      <c r="F960" s="425" t="s">
        <v>499</v>
      </c>
      <c r="G960" s="427" t="str">
        <f>IF('5 ROMP Utilisation'!$E$60=0,"",'5 ROMP Utilisation'!$J$60)</f>
        <v/>
      </c>
    </row>
    <row r="961" spans="1:7" x14ac:dyDescent="0.45">
      <c r="A961" s="426" t="s">
        <v>1027</v>
      </c>
      <c r="B961" s="426"/>
      <c r="C961" s="425">
        <v>28</v>
      </c>
      <c r="D961" s="425" t="s">
        <v>1026</v>
      </c>
      <c r="E961" s="425" t="s">
        <v>482</v>
      </c>
      <c r="F961" s="425" t="s">
        <v>499</v>
      </c>
      <c r="G961" s="427" t="str">
        <f>IF('5 ROMP Utilisation'!$E$60=0,"",'5 ROMP Utilisation'!$K$60)</f>
        <v/>
      </c>
    </row>
    <row r="962" spans="1:7" x14ac:dyDescent="0.45">
      <c r="A962" s="426" t="s">
        <v>1025</v>
      </c>
      <c r="B962" s="426"/>
      <c r="C962" s="425">
        <v>28</v>
      </c>
      <c r="D962" s="425" t="s">
        <v>1024</v>
      </c>
      <c r="E962" s="425" t="s">
        <v>482</v>
      </c>
      <c r="F962" s="425" t="s">
        <v>499</v>
      </c>
      <c r="G962" s="427" t="str">
        <f>IF('5 ROMP Utilisation'!$E$60=0,"",'5 ROMP Utilisation'!$L$60)</f>
        <v/>
      </c>
    </row>
    <row r="963" spans="1:7" x14ac:dyDescent="0.45">
      <c r="A963" s="426" t="s">
        <v>1023</v>
      </c>
      <c r="B963" s="426"/>
      <c r="C963" s="425">
        <v>28</v>
      </c>
      <c r="D963" s="425" t="s">
        <v>1022</v>
      </c>
      <c r="E963" s="425" t="s">
        <v>482</v>
      </c>
      <c r="F963" s="425" t="s">
        <v>499</v>
      </c>
      <c r="G963" s="427" t="str">
        <f>IF('5 ROMP Utilisation'!$E$60=0,"",'5 ROMP Utilisation'!$N$60)</f>
        <v/>
      </c>
    </row>
    <row r="964" spans="1:7" x14ac:dyDescent="0.45">
      <c r="A964" s="426" t="s">
        <v>3002</v>
      </c>
      <c r="B964" s="426"/>
      <c r="C964" s="425">
        <v>28</v>
      </c>
      <c r="D964" s="425" t="s">
        <v>3038</v>
      </c>
      <c r="E964" s="425" t="s">
        <v>482</v>
      </c>
      <c r="F964" s="425" t="s">
        <v>499</v>
      </c>
      <c r="G964" s="427" t="str">
        <f>IF('5 ROMP Utilisation'!$E$60=0,"",'5 ROMP Utilisation'!$O$60)</f>
        <v/>
      </c>
    </row>
    <row r="965" spans="1:7" x14ac:dyDescent="0.45">
      <c r="A965" s="426" t="s">
        <v>1021</v>
      </c>
      <c r="B965" s="426" t="s">
        <v>497</v>
      </c>
      <c r="C965" s="425">
        <v>28</v>
      </c>
      <c r="D965" s="425" t="s">
        <v>1020</v>
      </c>
      <c r="E965" s="425" t="s">
        <v>482</v>
      </c>
      <c r="F965" s="425" t="s">
        <v>383</v>
      </c>
      <c r="G965" s="427" t="str">
        <f>IF('5 ROMP Utilisation'!$E$60=0,"",'5 ROMP Utilisation'!$T$60)</f>
        <v/>
      </c>
    </row>
    <row r="966" spans="1:7" x14ac:dyDescent="0.45">
      <c r="A966" s="426" t="s">
        <v>1019</v>
      </c>
      <c r="B966" s="426" t="s">
        <v>494</v>
      </c>
      <c r="C966" s="425">
        <v>28</v>
      </c>
      <c r="D966" s="425" t="s">
        <v>1018</v>
      </c>
      <c r="E966" s="425" t="s">
        <v>482</v>
      </c>
      <c r="F966" s="425" t="s">
        <v>383</v>
      </c>
      <c r="G966" s="424" t="str">
        <f>IF('5 ROMP Utilisation'!$E$60=0,"",'5 ROMP Utilisation'!$V$60)</f>
        <v/>
      </c>
    </row>
    <row r="967" spans="1:7" ht="14.65" thickBot="1" x14ac:dyDescent="0.5">
      <c r="A967" s="423" t="s">
        <v>1017</v>
      </c>
      <c r="B967" s="423"/>
      <c r="C967" s="422">
        <v>28</v>
      </c>
      <c r="D967" s="422" t="s">
        <v>1016</v>
      </c>
      <c r="E967" s="422" t="s">
        <v>482</v>
      </c>
      <c r="F967" s="422" t="s">
        <v>490</v>
      </c>
      <c r="G967" s="421" t="str">
        <f>IF('5 ROMP Utilisation'!$E$60=0,"",'5 ROMP Utilisation'!$AA$60)</f>
        <v/>
      </c>
    </row>
    <row r="968" spans="1:7" x14ac:dyDescent="0.45">
      <c r="A968" s="433" t="s">
        <v>1015</v>
      </c>
      <c r="B968" s="433" t="s">
        <v>513</v>
      </c>
      <c r="C968" s="432">
        <v>28</v>
      </c>
      <c r="D968" s="432" t="s">
        <v>1014</v>
      </c>
      <c r="E968" s="432" t="s">
        <v>482</v>
      </c>
      <c r="F968" s="432" t="s">
        <v>499</v>
      </c>
      <c r="G968" s="434">
        <f>'5 ROMP Utilisation'!$E$61</f>
        <v>0</v>
      </c>
    </row>
    <row r="969" spans="1:7" x14ac:dyDescent="0.45">
      <c r="A969" s="433" t="s">
        <v>1013</v>
      </c>
      <c r="B969" s="433"/>
      <c r="C969" s="432">
        <v>28</v>
      </c>
      <c r="D969" s="432" t="s">
        <v>1012</v>
      </c>
      <c r="E969" s="432" t="s">
        <v>482</v>
      </c>
      <c r="F969" s="432" t="s">
        <v>499</v>
      </c>
      <c r="G969" s="434" t="str">
        <f>IF('5 ROMP Utilisation'!$E$61=0,"",'5 ROMP Utilisation'!$H$61)</f>
        <v/>
      </c>
    </row>
    <row r="970" spans="1:7" x14ac:dyDescent="0.45">
      <c r="A970" s="433" t="s">
        <v>1011</v>
      </c>
      <c r="B970" s="433"/>
      <c r="C970" s="432">
        <v>28</v>
      </c>
      <c r="D970" s="432" t="s">
        <v>1010</v>
      </c>
      <c r="E970" s="432" t="s">
        <v>482</v>
      </c>
      <c r="F970" s="432" t="s">
        <v>499</v>
      </c>
      <c r="G970" s="434" t="str">
        <f>IF('5 ROMP Utilisation'!$E$61=0,"",'5 ROMP Utilisation'!$I$61)</f>
        <v/>
      </c>
    </row>
    <row r="971" spans="1:7" x14ac:dyDescent="0.45">
      <c r="A971" s="433" t="s">
        <v>1009</v>
      </c>
      <c r="B971" s="433"/>
      <c r="C971" s="432">
        <v>28</v>
      </c>
      <c r="D971" s="432" t="s">
        <v>1008</v>
      </c>
      <c r="E971" s="432" t="s">
        <v>482</v>
      </c>
      <c r="F971" s="432" t="s">
        <v>499</v>
      </c>
      <c r="G971" s="434" t="str">
        <f>IF('5 ROMP Utilisation'!$E$61=0,"",'5 ROMP Utilisation'!$J$61)</f>
        <v/>
      </c>
    </row>
    <row r="972" spans="1:7" x14ac:dyDescent="0.45">
      <c r="A972" s="433" t="s">
        <v>1007</v>
      </c>
      <c r="B972" s="433"/>
      <c r="C972" s="432">
        <v>28</v>
      </c>
      <c r="D972" s="432" t="s">
        <v>1006</v>
      </c>
      <c r="E972" s="432" t="s">
        <v>482</v>
      </c>
      <c r="F972" s="432" t="s">
        <v>499</v>
      </c>
      <c r="G972" s="434" t="str">
        <f>IF('5 ROMP Utilisation'!$E$61=0,"",'5 ROMP Utilisation'!$K$61)</f>
        <v/>
      </c>
    </row>
    <row r="973" spans="1:7" x14ac:dyDescent="0.45">
      <c r="A973" s="433" t="s">
        <v>1005</v>
      </c>
      <c r="B973" s="433"/>
      <c r="C973" s="432">
        <v>28</v>
      </c>
      <c r="D973" s="432" t="s">
        <v>1004</v>
      </c>
      <c r="E973" s="432" t="s">
        <v>482</v>
      </c>
      <c r="F973" s="432" t="s">
        <v>499</v>
      </c>
      <c r="G973" s="434" t="str">
        <f>IF('5 ROMP Utilisation'!$E$61=0,"",'5 ROMP Utilisation'!$L$61)</f>
        <v/>
      </c>
    </row>
    <row r="974" spans="1:7" x14ac:dyDescent="0.45">
      <c r="A974" s="433" t="s">
        <v>1003</v>
      </c>
      <c r="B974" s="433"/>
      <c r="C974" s="432">
        <v>28</v>
      </c>
      <c r="D974" s="432" t="s">
        <v>1002</v>
      </c>
      <c r="E974" s="432" t="s">
        <v>482</v>
      </c>
      <c r="F974" s="432" t="s">
        <v>499</v>
      </c>
      <c r="G974" s="434" t="str">
        <f>IF('5 ROMP Utilisation'!$E$61=0,"",'5 ROMP Utilisation'!$N$61)</f>
        <v/>
      </c>
    </row>
    <row r="975" spans="1:7" x14ac:dyDescent="0.45">
      <c r="A975" s="433" t="s">
        <v>3003</v>
      </c>
      <c r="B975" s="433"/>
      <c r="C975" s="432">
        <v>28</v>
      </c>
      <c r="D975" s="432" t="s">
        <v>3039</v>
      </c>
      <c r="E975" s="432" t="s">
        <v>482</v>
      </c>
      <c r="F975" s="432" t="s">
        <v>499</v>
      </c>
      <c r="G975" s="434" t="str">
        <f>IF('5 ROMP Utilisation'!$E$61=0,"",'5 ROMP Utilisation'!$O$61)</f>
        <v/>
      </c>
    </row>
    <row r="976" spans="1:7" x14ac:dyDescent="0.45">
      <c r="A976" s="433" t="s">
        <v>1001</v>
      </c>
      <c r="B976" s="433" t="s">
        <v>497</v>
      </c>
      <c r="C976" s="432">
        <v>28</v>
      </c>
      <c r="D976" s="432" t="s">
        <v>1000</v>
      </c>
      <c r="E976" s="432" t="s">
        <v>482</v>
      </c>
      <c r="F976" s="432" t="s">
        <v>383</v>
      </c>
      <c r="G976" s="434" t="str">
        <f>IF('5 ROMP Utilisation'!$E$61=0,"",'5 ROMP Utilisation'!$T$61)</f>
        <v/>
      </c>
    </row>
    <row r="977" spans="1:7" x14ac:dyDescent="0.45">
      <c r="A977" s="433" t="s">
        <v>999</v>
      </c>
      <c r="B977" s="433" t="s">
        <v>494</v>
      </c>
      <c r="C977" s="432">
        <v>28</v>
      </c>
      <c r="D977" s="432" t="s">
        <v>998</v>
      </c>
      <c r="E977" s="432" t="s">
        <v>482</v>
      </c>
      <c r="F977" s="432" t="s">
        <v>383</v>
      </c>
      <c r="G977" s="431" t="str">
        <f>IF('5 ROMP Utilisation'!$E$61=0,"",'5 ROMP Utilisation'!$V$61)</f>
        <v/>
      </c>
    </row>
    <row r="978" spans="1:7" ht="14.65" thickBot="1" x14ac:dyDescent="0.5">
      <c r="A978" s="430" t="s">
        <v>997</v>
      </c>
      <c r="B978" s="430"/>
      <c r="C978" s="429">
        <v>28</v>
      </c>
      <c r="D978" s="429" t="s">
        <v>996</v>
      </c>
      <c r="E978" s="429" t="s">
        <v>482</v>
      </c>
      <c r="F978" s="429" t="s">
        <v>490</v>
      </c>
      <c r="G978" s="428" t="str">
        <f>IF('5 ROMP Utilisation'!$E$61=0,"",'5 ROMP Utilisation'!$AA$61)</f>
        <v/>
      </c>
    </row>
    <row r="979" spans="1:7" x14ac:dyDescent="0.45">
      <c r="A979" s="426" t="s">
        <v>995</v>
      </c>
      <c r="B979" s="426" t="s">
        <v>513</v>
      </c>
      <c r="C979" s="425">
        <v>28</v>
      </c>
      <c r="D979" s="425" t="s">
        <v>994</v>
      </c>
      <c r="E979" s="425" t="s">
        <v>482</v>
      </c>
      <c r="F979" s="425" t="s">
        <v>499</v>
      </c>
      <c r="G979" s="427">
        <f>'5 ROMP Utilisation'!$E$62</f>
        <v>0</v>
      </c>
    </row>
    <row r="980" spans="1:7" x14ac:dyDescent="0.45">
      <c r="A980" s="426" t="s">
        <v>993</v>
      </c>
      <c r="B980" s="426"/>
      <c r="C980" s="425">
        <v>28</v>
      </c>
      <c r="D980" s="425" t="s">
        <v>992</v>
      </c>
      <c r="E980" s="425" t="s">
        <v>482</v>
      </c>
      <c r="F980" s="425" t="s">
        <v>499</v>
      </c>
      <c r="G980" s="427" t="str">
        <f>IF('5 ROMP Utilisation'!$E$62=0,"",'5 ROMP Utilisation'!$H$62)</f>
        <v/>
      </c>
    </row>
    <row r="981" spans="1:7" x14ac:dyDescent="0.45">
      <c r="A981" s="426" t="s">
        <v>991</v>
      </c>
      <c r="B981" s="426"/>
      <c r="C981" s="425">
        <v>28</v>
      </c>
      <c r="D981" s="425" t="s">
        <v>990</v>
      </c>
      <c r="E981" s="425" t="s">
        <v>482</v>
      </c>
      <c r="F981" s="425" t="s">
        <v>499</v>
      </c>
      <c r="G981" s="427" t="str">
        <f>IF('5 ROMP Utilisation'!$E$62=0,"",'5 ROMP Utilisation'!$I$62)</f>
        <v/>
      </c>
    </row>
    <row r="982" spans="1:7" x14ac:dyDescent="0.45">
      <c r="A982" s="426" t="s">
        <v>989</v>
      </c>
      <c r="B982" s="426"/>
      <c r="C982" s="425">
        <v>28</v>
      </c>
      <c r="D982" s="425" t="s">
        <v>988</v>
      </c>
      <c r="E982" s="425" t="s">
        <v>482</v>
      </c>
      <c r="F982" s="425" t="s">
        <v>499</v>
      </c>
      <c r="G982" s="427" t="str">
        <f>IF('5 ROMP Utilisation'!$E$62=0,"",'5 ROMP Utilisation'!$J$62)</f>
        <v/>
      </c>
    </row>
    <row r="983" spans="1:7" x14ac:dyDescent="0.45">
      <c r="A983" s="426" t="s">
        <v>987</v>
      </c>
      <c r="B983" s="426"/>
      <c r="C983" s="425">
        <v>28</v>
      </c>
      <c r="D983" s="425" t="s">
        <v>986</v>
      </c>
      <c r="E983" s="425" t="s">
        <v>482</v>
      </c>
      <c r="F983" s="425" t="s">
        <v>499</v>
      </c>
      <c r="G983" s="427" t="str">
        <f>IF('5 ROMP Utilisation'!$E$62=0,"",'5 ROMP Utilisation'!$K$62)</f>
        <v/>
      </c>
    </row>
    <row r="984" spans="1:7" x14ac:dyDescent="0.45">
      <c r="A984" s="426" t="s">
        <v>985</v>
      </c>
      <c r="B984" s="426"/>
      <c r="C984" s="425">
        <v>28</v>
      </c>
      <c r="D984" s="425" t="s">
        <v>984</v>
      </c>
      <c r="E984" s="425" t="s">
        <v>482</v>
      </c>
      <c r="F984" s="425" t="s">
        <v>499</v>
      </c>
      <c r="G984" s="427" t="str">
        <f>IF('5 ROMP Utilisation'!$E$62=0,"",'5 ROMP Utilisation'!$L$62)</f>
        <v/>
      </c>
    </row>
    <row r="985" spans="1:7" x14ac:dyDescent="0.45">
      <c r="A985" s="426" t="s">
        <v>983</v>
      </c>
      <c r="B985" s="426"/>
      <c r="C985" s="425">
        <v>28</v>
      </c>
      <c r="D985" s="425" t="s">
        <v>982</v>
      </c>
      <c r="E985" s="425" t="s">
        <v>482</v>
      </c>
      <c r="F985" s="425" t="s">
        <v>499</v>
      </c>
      <c r="G985" s="427" t="str">
        <f>IF('5 ROMP Utilisation'!$E$62=0,"",'5 ROMP Utilisation'!$N$62)</f>
        <v/>
      </c>
    </row>
    <row r="986" spans="1:7" x14ac:dyDescent="0.45">
      <c r="A986" s="426" t="s">
        <v>3004</v>
      </c>
      <c r="B986" s="426"/>
      <c r="C986" s="425">
        <v>28</v>
      </c>
      <c r="D986" s="425" t="s">
        <v>3040</v>
      </c>
      <c r="E986" s="425" t="s">
        <v>482</v>
      </c>
      <c r="F986" s="425" t="s">
        <v>499</v>
      </c>
      <c r="G986" s="427" t="str">
        <f>IF('5 ROMP Utilisation'!$E$62=0,"",'5 ROMP Utilisation'!$O$62)</f>
        <v/>
      </c>
    </row>
    <row r="987" spans="1:7" x14ac:dyDescent="0.45">
      <c r="A987" s="426" t="s">
        <v>981</v>
      </c>
      <c r="B987" s="426" t="s">
        <v>497</v>
      </c>
      <c r="C987" s="425">
        <v>28</v>
      </c>
      <c r="D987" s="425" t="s">
        <v>980</v>
      </c>
      <c r="E987" s="425" t="s">
        <v>482</v>
      </c>
      <c r="F987" s="425" t="s">
        <v>383</v>
      </c>
      <c r="G987" s="427" t="str">
        <f>IF('5 ROMP Utilisation'!$E$62=0,"",'5 ROMP Utilisation'!$T$62)</f>
        <v/>
      </c>
    </row>
    <row r="988" spans="1:7" x14ac:dyDescent="0.45">
      <c r="A988" s="426" t="s">
        <v>979</v>
      </c>
      <c r="B988" s="426" t="s">
        <v>494</v>
      </c>
      <c r="C988" s="425">
        <v>28</v>
      </c>
      <c r="D988" s="425" t="s">
        <v>978</v>
      </c>
      <c r="E988" s="425" t="s">
        <v>482</v>
      </c>
      <c r="F988" s="425" t="s">
        <v>383</v>
      </c>
      <c r="G988" s="424" t="str">
        <f>IF('5 ROMP Utilisation'!$E$62=0,"",'5 ROMP Utilisation'!$V$62)</f>
        <v/>
      </c>
    </row>
    <row r="989" spans="1:7" ht="14.65" thickBot="1" x14ac:dyDescent="0.5">
      <c r="A989" s="423" t="s">
        <v>977</v>
      </c>
      <c r="B989" s="423"/>
      <c r="C989" s="422">
        <v>28</v>
      </c>
      <c r="D989" s="422" t="s">
        <v>976</v>
      </c>
      <c r="E989" s="422" t="s">
        <v>482</v>
      </c>
      <c r="F989" s="422" t="s">
        <v>490</v>
      </c>
      <c r="G989" s="421" t="str">
        <f>IF('5 ROMP Utilisation'!$E$62=0,"",'5 ROMP Utilisation'!$AA$62)</f>
        <v/>
      </c>
    </row>
    <row r="990" spans="1:7" x14ac:dyDescent="0.45">
      <c r="A990" s="433" t="s">
        <v>975</v>
      </c>
      <c r="B990" s="433" t="s">
        <v>513</v>
      </c>
      <c r="C990" s="432">
        <v>28</v>
      </c>
      <c r="D990" s="432" t="s">
        <v>974</v>
      </c>
      <c r="E990" s="432" t="s">
        <v>482</v>
      </c>
      <c r="F990" s="432" t="s">
        <v>499</v>
      </c>
      <c r="G990" s="434">
        <f>'5 ROMP Utilisation'!$E$63</f>
        <v>0</v>
      </c>
    </row>
    <row r="991" spans="1:7" x14ac:dyDescent="0.45">
      <c r="A991" s="433" t="s">
        <v>973</v>
      </c>
      <c r="B991" s="433"/>
      <c r="C991" s="432">
        <v>28</v>
      </c>
      <c r="D991" s="432" t="s">
        <v>972</v>
      </c>
      <c r="E991" s="432" t="s">
        <v>482</v>
      </c>
      <c r="F991" s="432" t="s">
        <v>499</v>
      </c>
      <c r="G991" s="434" t="str">
        <f>IF('5 ROMP Utilisation'!$E$63=0,"",'5 ROMP Utilisation'!$H$63)</f>
        <v/>
      </c>
    </row>
    <row r="992" spans="1:7" x14ac:dyDescent="0.45">
      <c r="A992" s="433" t="s">
        <v>971</v>
      </c>
      <c r="B992" s="433"/>
      <c r="C992" s="432">
        <v>28</v>
      </c>
      <c r="D992" s="432" t="s">
        <v>970</v>
      </c>
      <c r="E992" s="432" t="s">
        <v>482</v>
      </c>
      <c r="F992" s="432" t="s">
        <v>499</v>
      </c>
      <c r="G992" s="434" t="str">
        <f>IF('5 ROMP Utilisation'!$E$63=0,"",'5 ROMP Utilisation'!$I$63)</f>
        <v/>
      </c>
    </row>
    <row r="993" spans="1:7" x14ac:dyDescent="0.45">
      <c r="A993" s="433" t="s">
        <v>969</v>
      </c>
      <c r="B993" s="433"/>
      <c r="C993" s="432">
        <v>28</v>
      </c>
      <c r="D993" s="432" t="s">
        <v>968</v>
      </c>
      <c r="E993" s="432" t="s">
        <v>482</v>
      </c>
      <c r="F993" s="432" t="s">
        <v>499</v>
      </c>
      <c r="G993" s="434" t="str">
        <f>IF('5 ROMP Utilisation'!$E$63=0,"",'5 ROMP Utilisation'!$J$63)</f>
        <v/>
      </c>
    </row>
    <row r="994" spans="1:7" x14ac:dyDescent="0.45">
      <c r="A994" s="433" t="s">
        <v>967</v>
      </c>
      <c r="B994" s="433"/>
      <c r="C994" s="432">
        <v>28</v>
      </c>
      <c r="D994" s="432" t="s">
        <v>966</v>
      </c>
      <c r="E994" s="432" t="s">
        <v>482</v>
      </c>
      <c r="F994" s="432" t="s">
        <v>499</v>
      </c>
      <c r="G994" s="434" t="str">
        <f>IF('5 ROMP Utilisation'!$E$63=0,"",'5 ROMP Utilisation'!$K$63)</f>
        <v/>
      </c>
    </row>
    <row r="995" spans="1:7" x14ac:dyDescent="0.45">
      <c r="A995" s="433" t="s">
        <v>965</v>
      </c>
      <c r="B995" s="433"/>
      <c r="C995" s="432">
        <v>28</v>
      </c>
      <c r="D995" s="432" t="s">
        <v>964</v>
      </c>
      <c r="E995" s="432" t="s">
        <v>482</v>
      </c>
      <c r="F995" s="432" t="s">
        <v>499</v>
      </c>
      <c r="G995" s="434" t="str">
        <f>IF('5 ROMP Utilisation'!$E$63=0,"",'5 ROMP Utilisation'!$L$63)</f>
        <v/>
      </c>
    </row>
    <row r="996" spans="1:7" x14ac:dyDescent="0.45">
      <c r="A996" s="433" t="s">
        <v>963</v>
      </c>
      <c r="B996" s="433"/>
      <c r="C996" s="432">
        <v>28</v>
      </c>
      <c r="D996" s="432" t="s">
        <v>962</v>
      </c>
      <c r="E996" s="432" t="s">
        <v>482</v>
      </c>
      <c r="F996" s="432" t="s">
        <v>499</v>
      </c>
      <c r="G996" s="434" t="str">
        <f>IF('5 ROMP Utilisation'!$E$63=0,"",'5 ROMP Utilisation'!$N$63)</f>
        <v/>
      </c>
    </row>
    <row r="997" spans="1:7" x14ac:dyDescent="0.45">
      <c r="A997" s="433" t="s">
        <v>3005</v>
      </c>
      <c r="B997" s="433"/>
      <c r="C997" s="432">
        <v>28</v>
      </c>
      <c r="D997" s="432" t="s">
        <v>3041</v>
      </c>
      <c r="E997" s="432" t="s">
        <v>482</v>
      </c>
      <c r="F997" s="432" t="s">
        <v>499</v>
      </c>
      <c r="G997" s="434" t="str">
        <f>IF('5 ROMP Utilisation'!$E$63=0,"",'5 ROMP Utilisation'!$O$63)</f>
        <v/>
      </c>
    </row>
    <row r="998" spans="1:7" x14ac:dyDescent="0.45">
      <c r="A998" s="433" t="s">
        <v>961</v>
      </c>
      <c r="B998" s="433" t="s">
        <v>497</v>
      </c>
      <c r="C998" s="432">
        <v>28</v>
      </c>
      <c r="D998" s="432" t="s">
        <v>960</v>
      </c>
      <c r="E998" s="432" t="s">
        <v>482</v>
      </c>
      <c r="F998" s="432" t="s">
        <v>383</v>
      </c>
      <c r="G998" s="434" t="str">
        <f>IF('5 ROMP Utilisation'!$E$63=0,"",'5 ROMP Utilisation'!$T$63)</f>
        <v/>
      </c>
    </row>
    <row r="999" spans="1:7" x14ac:dyDescent="0.45">
      <c r="A999" s="433" t="s">
        <v>959</v>
      </c>
      <c r="B999" s="433" t="s">
        <v>494</v>
      </c>
      <c r="C999" s="432">
        <v>28</v>
      </c>
      <c r="D999" s="432" t="s">
        <v>958</v>
      </c>
      <c r="E999" s="432" t="s">
        <v>482</v>
      </c>
      <c r="F999" s="432" t="s">
        <v>383</v>
      </c>
      <c r="G999" s="431" t="str">
        <f>IF('5 ROMP Utilisation'!$E$63=0,"",'5 ROMP Utilisation'!$V$63)</f>
        <v/>
      </c>
    </row>
    <row r="1000" spans="1:7" ht="14.65" thickBot="1" x14ac:dyDescent="0.5">
      <c r="A1000" s="430" t="s">
        <v>957</v>
      </c>
      <c r="B1000" s="430"/>
      <c r="C1000" s="429">
        <v>28</v>
      </c>
      <c r="D1000" s="429" t="s">
        <v>956</v>
      </c>
      <c r="E1000" s="429" t="s">
        <v>482</v>
      </c>
      <c r="F1000" s="429" t="s">
        <v>490</v>
      </c>
      <c r="G1000" s="428" t="str">
        <f>IF('5 ROMP Utilisation'!$E$63=0,"",'5 ROMP Utilisation'!$AA$63)</f>
        <v/>
      </c>
    </row>
    <row r="1001" spans="1:7" x14ac:dyDescent="0.45">
      <c r="A1001" s="426" t="s">
        <v>955</v>
      </c>
      <c r="B1001" s="426" t="s">
        <v>513</v>
      </c>
      <c r="C1001" s="425">
        <v>28</v>
      </c>
      <c r="D1001" s="425" t="s">
        <v>954</v>
      </c>
      <c r="E1001" s="425" t="s">
        <v>482</v>
      </c>
      <c r="F1001" s="425" t="s">
        <v>499</v>
      </c>
      <c r="G1001" s="427">
        <f>'5 ROMP Utilisation'!$E$64</f>
        <v>0</v>
      </c>
    </row>
    <row r="1002" spans="1:7" x14ac:dyDescent="0.45">
      <c r="A1002" s="426" t="s">
        <v>953</v>
      </c>
      <c r="B1002" s="426"/>
      <c r="C1002" s="425">
        <v>28</v>
      </c>
      <c r="D1002" s="425" t="s">
        <v>952</v>
      </c>
      <c r="E1002" s="425" t="s">
        <v>482</v>
      </c>
      <c r="F1002" s="425" t="s">
        <v>499</v>
      </c>
      <c r="G1002" s="427" t="str">
        <f>IF('5 ROMP Utilisation'!$E$64=0,"",'5 ROMP Utilisation'!$H$64)</f>
        <v/>
      </c>
    </row>
    <row r="1003" spans="1:7" x14ac:dyDescent="0.45">
      <c r="A1003" s="426" t="s">
        <v>951</v>
      </c>
      <c r="B1003" s="426"/>
      <c r="C1003" s="425">
        <v>28</v>
      </c>
      <c r="D1003" s="425" t="s">
        <v>950</v>
      </c>
      <c r="E1003" s="425" t="s">
        <v>482</v>
      </c>
      <c r="F1003" s="425" t="s">
        <v>499</v>
      </c>
      <c r="G1003" s="427" t="str">
        <f>IF('5 ROMP Utilisation'!$E$64=0,"",'5 ROMP Utilisation'!$I$64)</f>
        <v/>
      </c>
    </row>
    <row r="1004" spans="1:7" x14ac:dyDescent="0.45">
      <c r="A1004" s="426" t="s">
        <v>949</v>
      </c>
      <c r="B1004" s="426"/>
      <c r="C1004" s="425">
        <v>28</v>
      </c>
      <c r="D1004" s="425" t="s">
        <v>948</v>
      </c>
      <c r="E1004" s="425" t="s">
        <v>482</v>
      </c>
      <c r="F1004" s="425" t="s">
        <v>499</v>
      </c>
      <c r="G1004" s="427" t="str">
        <f>IF('5 ROMP Utilisation'!$E$64=0,"",'5 ROMP Utilisation'!$J$64)</f>
        <v/>
      </c>
    </row>
    <row r="1005" spans="1:7" x14ac:dyDescent="0.45">
      <c r="A1005" s="426" t="s">
        <v>947</v>
      </c>
      <c r="B1005" s="426"/>
      <c r="C1005" s="425">
        <v>28</v>
      </c>
      <c r="D1005" s="425" t="s">
        <v>946</v>
      </c>
      <c r="E1005" s="425" t="s">
        <v>482</v>
      </c>
      <c r="F1005" s="425" t="s">
        <v>499</v>
      </c>
      <c r="G1005" s="427" t="str">
        <f>IF('5 ROMP Utilisation'!$E$64=0,"",'5 ROMP Utilisation'!$K$64)</f>
        <v/>
      </c>
    </row>
    <row r="1006" spans="1:7" x14ac:dyDescent="0.45">
      <c r="A1006" s="426" t="s">
        <v>945</v>
      </c>
      <c r="B1006" s="426"/>
      <c r="C1006" s="425">
        <v>28</v>
      </c>
      <c r="D1006" s="425" t="s">
        <v>944</v>
      </c>
      <c r="E1006" s="425" t="s">
        <v>482</v>
      </c>
      <c r="F1006" s="425" t="s">
        <v>499</v>
      </c>
      <c r="G1006" s="427" t="str">
        <f>IF('5 ROMP Utilisation'!$E$64=0,"",'5 ROMP Utilisation'!$L$64)</f>
        <v/>
      </c>
    </row>
    <row r="1007" spans="1:7" x14ac:dyDescent="0.45">
      <c r="A1007" s="426" t="s">
        <v>943</v>
      </c>
      <c r="B1007" s="426"/>
      <c r="C1007" s="425">
        <v>28</v>
      </c>
      <c r="D1007" s="425" t="s">
        <v>942</v>
      </c>
      <c r="E1007" s="425" t="s">
        <v>482</v>
      </c>
      <c r="F1007" s="425" t="s">
        <v>499</v>
      </c>
      <c r="G1007" s="427" t="str">
        <f>IF('5 ROMP Utilisation'!$E$64=0,"",'5 ROMP Utilisation'!$N$64)</f>
        <v/>
      </c>
    </row>
    <row r="1008" spans="1:7" x14ac:dyDescent="0.45">
      <c r="A1008" s="426" t="s">
        <v>3006</v>
      </c>
      <c r="B1008" s="426"/>
      <c r="C1008" s="425">
        <v>28</v>
      </c>
      <c r="D1008" s="425" t="s">
        <v>3042</v>
      </c>
      <c r="E1008" s="425" t="s">
        <v>482</v>
      </c>
      <c r="F1008" s="425" t="s">
        <v>499</v>
      </c>
      <c r="G1008" s="427" t="str">
        <f>IF('5 ROMP Utilisation'!$E$64=0,"",'5 ROMP Utilisation'!$O$64)</f>
        <v/>
      </c>
    </row>
    <row r="1009" spans="1:7" x14ac:dyDescent="0.45">
      <c r="A1009" s="426" t="s">
        <v>941</v>
      </c>
      <c r="B1009" s="426" t="s">
        <v>497</v>
      </c>
      <c r="C1009" s="425">
        <v>28</v>
      </c>
      <c r="D1009" s="425" t="s">
        <v>940</v>
      </c>
      <c r="E1009" s="425" t="s">
        <v>482</v>
      </c>
      <c r="F1009" s="425" t="s">
        <v>383</v>
      </c>
      <c r="G1009" s="427" t="str">
        <f>IF('5 ROMP Utilisation'!$E$64=0,"",'5 ROMP Utilisation'!$T$64)</f>
        <v/>
      </c>
    </row>
    <row r="1010" spans="1:7" x14ac:dyDescent="0.45">
      <c r="A1010" s="426" t="s">
        <v>939</v>
      </c>
      <c r="B1010" s="426" t="s">
        <v>494</v>
      </c>
      <c r="C1010" s="425">
        <v>28</v>
      </c>
      <c r="D1010" s="425" t="s">
        <v>938</v>
      </c>
      <c r="E1010" s="425" t="s">
        <v>482</v>
      </c>
      <c r="F1010" s="425" t="s">
        <v>383</v>
      </c>
      <c r="G1010" s="424" t="str">
        <f>IF('5 ROMP Utilisation'!$E$64=0,"",'5 ROMP Utilisation'!$V$64)</f>
        <v/>
      </c>
    </row>
    <row r="1011" spans="1:7" ht="14.65" thickBot="1" x14ac:dyDescent="0.5">
      <c r="A1011" s="423" t="s">
        <v>937</v>
      </c>
      <c r="B1011" s="423"/>
      <c r="C1011" s="422">
        <v>28</v>
      </c>
      <c r="D1011" s="422" t="s">
        <v>936</v>
      </c>
      <c r="E1011" s="422" t="s">
        <v>482</v>
      </c>
      <c r="F1011" s="422" t="s">
        <v>490</v>
      </c>
      <c r="G1011" s="421" t="str">
        <f>IF('5 ROMP Utilisation'!$E$64=0,"",'5 ROMP Utilisation'!$AA$64)</f>
        <v/>
      </c>
    </row>
    <row r="1012" spans="1:7" x14ac:dyDescent="0.45">
      <c r="A1012" s="433" t="s">
        <v>935</v>
      </c>
      <c r="B1012" s="433" t="s">
        <v>513</v>
      </c>
      <c r="C1012" s="432">
        <v>28</v>
      </c>
      <c r="D1012" s="432" t="s">
        <v>934</v>
      </c>
      <c r="E1012" s="432" t="s">
        <v>482</v>
      </c>
      <c r="F1012" s="432" t="s">
        <v>499</v>
      </c>
      <c r="G1012" s="434">
        <f>'5 ROMP Utilisation'!$E$65</f>
        <v>0</v>
      </c>
    </row>
    <row r="1013" spans="1:7" x14ac:dyDescent="0.45">
      <c r="A1013" s="433" t="s">
        <v>933</v>
      </c>
      <c r="B1013" s="433"/>
      <c r="C1013" s="432">
        <v>28</v>
      </c>
      <c r="D1013" s="432" t="s">
        <v>932</v>
      </c>
      <c r="E1013" s="432" t="s">
        <v>482</v>
      </c>
      <c r="F1013" s="432" t="s">
        <v>499</v>
      </c>
      <c r="G1013" s="434" t="str">
        <f>IF('5 ROMP Utilisation'!$E$65=0,"",'5 ROMP Utilisation'!$H$65)</f>
        <v/>
      </c>
    </row>
    <row r="1014" spans="1:7" x14ac:dyDescent="0.45">
      <c r="A1014" s="433" t="s">
        <v>931</v>
      </c>
      <c r="B1014" s="433"/>
      <c r="C1014" s="432">
        <v>28</v>
      </c>
      <c r="D1014" s="432" t="s">
        <v>930</v>
      </c>
      <c r="E1014" s="432" t="s">
        <v>482</v>
      </c>
      <c r="F1014" s="432" t="s">
        <v>499</v>
      </c>
      <c r="G1014" s="434" t="str">
        <f>IF('5 ROMP Utilisation'!$E$65=0,"",'5 ROMP Utilisation'!$I$65)</f>
        <v/>
      </c>
    </row>
    <row r="1015" spans="1:7" x14ac:dyDescent="0.45">
      <c r="A1015" s="433" t="s">
        <v>929</v>
      </c>
      <c r="B1015" s="433"/>
      <c r="C1015" s="432">
        <v>28</v>
      </c>
      <c r="D1015" s="432" t="s">
        <v>928</v>
      </c>
      <c r="E1015" s="432" t="s">
        <v>482</v>
      </c>
      <c r="F1015" s="432" t="s">
        <v>499</v>
      </c>
      <c r="G1015" s="434" t="str">
        <f>IF('5 ROMP Utilisation'!$E$65=0,"",'5 ROMP Utilisation'!$J$65)</f>
        <v/>
      </c>
    </row>
    <row r="1016" spans="1:7" x14ac:dyDescent="0.45">
      <c r="A1016" s="433" t="s">
        <v>927</v>
      </c>
      <c r="B1016" s="433"/>
      <c r="C1016" s="432">
        <v>28</v>
      </c>
      <c r="D1016" s="432" t="s">
        <v>926</v>
      </c>
      <c r="E1016" s="432" t="s">
        <v>482</v>
      </c>
      <c r="F1016" s="432" t="s">
        <v>499</v>
      </c>
      <c r="G1016" s="434" t="str">
        <f>IF('5 ROMP Utilisation'!$E$65=0,"",'5 ROMP Utilisation'!$K$65)</f>
        <v/>
      </c>
    </row>
    <row r="1017" spans="1:7" x14ac:dyDescent="0.45">
      <c r="A1017" s="433" t="s">
        <v>925</v>
      </c>
      <c r="B1017" s="433"/>
      <c r="C1017" s="432">
        <v>28</v>
      </c>
      <c r="D1017" s="432" t="s">
        <v>924</v>
      </c>
      <c r="E1017" s="432" t="s">
        <v>482</v>
      </c>
      <c r="F1017" s="432" t="s">
        <v>499</v>
      </c>
      <c r="G1017" s="434" t="str">
        <f>IF('5 ROMP Utilisation'!$E$65=0,"",'5 ROMP Utilisation'!$L$65)</f>
        <v/>
      </c>
    </row>
    <row r="1018" spans="1:7" x14ac:dyDescent="0.45">
      <c r="A1018" s="433" t="s">
        <v>923</v>
      </c>
      <c r="B1018" s="433"/>
      <c r="C1018" s="432">
        <v>28</v>
      </c>
      <c r="D1018" s="432" t="s">
        <v>922</v>
      </c>
      <c r="E1018" s="432" t="s">
        <v>482</v>
      </c>
      <c r="F1018" s="432" t="s">
        <v>499</v>
      </c>
      <c r="G1018" s="434" t="str">
        <f>IF('5 ROMP Utilisation'!$E$65=0,"",'5 ROMP Utilisation'!$N$65)</f>
        <v/>
      </c>
    </row>
    <row r="1019" spans="1:7" x14ac:dyDescent="0.45">
      <c r="A1019" s="433" t="s">
        <v>3007</v>
      </c>
      <c r="B1019" s="433"/>
      <c r="C1019" s="432">
        <v>28</v>
      </c>
      <c r="D1019" s="432" t="s">
        <v>3043</v>
      </c>
      <c r="E1019" s="432" t="s">
        <v>482</v>
      </c>
      <c r="F1019" s="432" t="s">
        <v>499</v>
      </c>
      <c r="G1019" s="434" t="str">
        <f>IF('5 ROMP Utilisation'!$E$65=0,"",'5 ROMP Utilisation'!$O$65)</f>
        <v/>
      </c>
    </row>
    <row r="1020" spans="1:7" x14ac:dyDescent="0.45">
      <c r="A1020" s="433" t="s">
        <v>921</v>
      </c>
      <c r="B1020" s="433" t="s">
        <v>497</v>
      </c>
      <c r="C1020" s="432">
        <v>28</v>
      </c>
      <c r="D1020" s="432" t="s">
        <v>920</v>
      </c>
      <c r="E1020" s="432" t="s">
        <v>482</v>
      </c>
      <c r="F1020" s="432" t="s">
        <v>383</v>
      </c>
      <c r="G1020" s="434" t="str">
        <f>IF('5 ROMP Utilisation'!$E$65=0,"",'5 ROMP Utilisation'!$T$65)</f>
        <v/>
      </c>
    </row>
    <row r="1021" spans="1:7" x14ac:dyDescent="0.45">
      <c r="A1021" s="433" t="s">
        <v>919</v>
      </c>
      <c r="B1021" s="433" t="s">
        <v>494</v>
      </c>
      <c r="C1021" s="432">
        <v>28</v>
      </c>
      <c r="D1021" s="432" t="s">
        <v>918</v>
      </c>
      <c r="E1021" s="432" t="s">
        <v>482</v>
      </c>
      <c r="F1021" s="432" t="s">
        <v>383</v>
      </c>
      <c r="G1021" s="431" t="str">
        <f>IF('5 ROMP Utilisation'!$E$65=0,"",'5 ROMP Utilisation'!$V$65)</f>
        <v/>
      </c>
    </row>
    <row r="1022" spans="1:7" ht="14.65" thickBot="1" x14ac:dyDescent="0.5">
      <c r="A1022" s="430" t="s">
        <v>917</v>
      </c>
      <c r="B1022" s="430"/>
      <c r="C1022" s="429">
        <v>28</v>
      </c>
      <c r="D1022" s="429" t="s">
        <v>916</v>
      </c>
      <c r="E1022" s="429" t="s">
        <v>482</v>
      </c>
      <c r="F1022" s="429" t="s">
        <v>490</v>
      </c>
      <c r="G1022" s="428" t="str">
        <f>IF('5 ROMP Utilisation'!$E$65=0,"",'5 ROMP Utilisation'!$AA$65)</f>
        <v/>
      </c>
    </row>
    <row r="1023" spans="1:7" x14ac:dyDescent="0.45">
      <c r="A1023" s="426" t="s">
        <v>915</v>
      </c>
      <c r="B1023" s="426" t="s">
        <v>513</v>
      </c>
      <c r="C1023" s="425">
        <v>28</v>
      </c>
      <c r="D1023" s="425" t="s">
        <v>914</v>
      </c>
      <c r="E1023" s="425" t="s">
        <v>482</v>
      </c>
      <c r="F1023" s="425" t="s">
        <v>499</v>
      </c>
      <c r="G1023" s="427">
        <f>'5 ROMP Utilisation'!$E$66</f>
        <v>0</v>
      </c>
    </row>
    <row r="1024" spans="1:7" x14ac:dyDescent="0.45">
      <c r="A1024" s="426" t="s">
        <v>913</v>
      </c>
      <c r="B1024" s="426"/>
      <c r="C1024" s="425">
        <v>28</v>
      </c>
      <c r="D1024" s="425" t="s">
        <v>912</v>
      </c>
      <c r="E1024" s="425" t="s">
        <v>482</v>
      </c>
      <c r="F1024" s="425" t="s">
        <v>499</v>
      </c>
      <c r="G1024" s="427" t="str">
        <f>IF('5 ROMP Utilisation'!$E$66=0,"",'5 ROMP Utilisation'!$H$66)</f>
        <v/>
      </c>
    </row>
    <row r="1025" spans="1:7" x14ac:dyDescent="0.45">
      <c r="A1025" s="426" t="s">
        <v>911</v>
      </c>
      <c r="B1025" s="426"/>
      <c r="C1025" s="425">
        <v>28</v>
      </c>
      <c r="D1025" s="425" t="s">
        <v>910</v>
      </c>
      <c r="E1025" s="425" t="s">
        <v>482</v>
      </c>
      <c r="F1025" s="425" t="s">
        <v>499</v>
      </c>
      <c r="G1025" s="427" t="str">
        <f>IF('5 ROMP Utilisation'!$E$66=0,"",'5 ROMP Utilisation'!$I$66)</f>
        <v/>
      </c>
    </row>
    <row r="1026" spans="1:7" x14ac:dyDescent="0.45">
      <c r="A1026" s="426" t="s">
        <v>909</v>
      </c>
      <c r="B1026" s="426"/>
      <c r="C1026" s="425">
        <v>28</v>
      </c>
      <c r="D1026" s="425" t="s">
        <v>908</v>
      </c>
      <c r="E1026" s="425" t="s">
        <v>482</v>
      </c>
      <c r="F1026" s="425" t="s">
        <v>499</v>
      </c>
      <c r="G1026" s="427" t="str">
        <f>IF('5 ROMP Utilisation'!$E$66=0,"",'5 ROMP Utilisation'!$J$66)</f>
        <v/>
      </c>
    </row>
    <row r="1027" spans="1:7" x14ac:dyDescent="0.45">
      <c r="A1027" s="426" t="s">
        <v>907</v>
      </c>
      <c r="B1027" s="426"/>
      <c r="C1027" s="425">
        <v>28</v>
      </c>
      <c r="D1027" s="425" t="s">
        <v>906</v>
      </c>
      <c r="E1027" s="425" t="s">
        <v>482</v>
      </c>
      <c r="F1027" s="425" t="s">
        <v>499</v>
      </c>
      <c r="G1027" s="427" t="str">
        <f>IF('5 ROMP Utilisation'!$E$66=0,"",'5 ROMP Utilisation'!$K$66)</f>
        <v/>
      </c>
    </row>
    <row r="1028" spans="1:7" x14ac:dyDescent="0.45">
      <c r="A1028" s="426" t="s">
        <v>905</v>
      </c>
      <c r="B1028" s="426"/>
      <c r="C1028" s="425">
        <v>28</v>
      </c>
      <c r="D1028" s="425" t="s">
        <v>904</v>
      </c>
      <c r="E1028" s="425" t="s">
        <v>482</v>
      </c>
      <c r="F1028" s="425" t="s">
        <v>499</v>
      </c>
      <c r="G1028" s="427" t="str">
        <f>IF('5 ROMP Utilisation'!$E$66=0,"",'5 ROMP Utilisation'!$L$66)</f>
        <v/>
      </c>
    </row>
    <row r="1029" spans="1:7" x14ac:dyDescent="0.45">
      <c r="A1029" s="426" t="s">
        <v>903</v>
      </c>
      <c r="B1029" s="426"/>
      <c r="C1029" s="425">
        <v>28</v>
      </c>
      <c r="D1029" s="425" t="s">
        <v>902</v>
      </c>
      <c r="E1029" s="425" t="s">
        <v>482</v>
      </c>
      <c r="F1029" s="425" t="s">
        <v>499</v>
      </c>
      <c r="G1029" s="427" t="str">
        <f>IF('5 ROMP Utilisation'!$E$66=0,"",'5 ROMP Utilisation'!$N$66)</f>
        <v/>
      </c>
    </row>
    <row r="1030" spans="1:7" x14ac:dyDescent="0.45">
      <c r="A1030" s="426" t="s">
        <v>3008</v>
      </c>
      <c r="B1030" s="426"/>
      <c r="C1030" s="425">
        <v>28</v>
      </c>
      <c r="D1030" s="425" t="s">
        <v>3044</v>
      </c>
      <c r="E1030" s="425" t="s">
        <v>482</v>
      </c>
      <c r="F1030" s="425" t="s">
        <v>499</v>
      </c>
      <c r="G1030" s="427" t="str">
        <f>IF('5 ROMP Utilisation'!$E$66=0,"",'5 ROMP Utilisation'!$O$66)</f>
        <v/>
      </c>
    </row>
    <row r="1031" spans="1:7" x14ac:dyDescent="0.45">
      <c r="A1031" s="426" t="s">
        <v>901</v>
      </c>
      <c r="B1031" s="426" t="s">
        <v>497</v>
      </c>
      <c r="C1031" s="425">
        <v>28</v>
      </c>
      <c r="D1031" s="425" t="s">
        <v>900</v>
      </c>
      <c r="E1031" s="425" t="s">
        <v>482</v>
      </c>
      <c r="F1031" s="425" t="s">
        <v>383</v>
      </c>
      <c r="G1031" s="427" t="str">
        <f>IF('5 ROMP Utilisation'!$E$66=0,"",'5 ROMP Utilisation'!$T$66)</f>
        <v/>
      </c>
    </row>
    <row r="1032" spans="1:7" x14ac:dyDescent="0.45">
      <c r="A1032" s="426" t="s">
        <v>899</v>
      </c>
      <c r="B1032" s="426" t="s">
        <v>494</v>
      </c>
      <c r="C1032" s="425">
        <v>28</v>
      </c>
      <c r="D1032" s="425" t="s">
        <v>898</v>
      </c>
      <c r="E1032" s="425" t="s">
        <v>482</v>
      </c>
      <c r="F1032" s="425" t="s">
        <v>383</v>
      </c>
      <c r="G1032" s="424" t="str">
        <f>IF('5 ROMP Utilisation'!$E$66=0,"",'5 ROMP Utilisation'!$V$66)</f>
        <v/>
      </c>
    </row>
    <row r="1033" spans="1:7" ht="14.65" thickBot="1" x14ac:dyDescent="0.5">
      <c r="A1033" s="423" t="s">
        <v>897</v>
      </c>
      <c r="B1033" s="423"/>
      <c r="C1033" s="422">
        <v>28</v>
      </c>
      <c r="D1033" s="422" t="s">
        <v>896</v>
      </c>
      <c r="E1033" s="422" t="s">
        <v>482</v>
      </c>
      <c r="F1033" s="422" t="s">
        <v>490</v>
      </c>
      <c r="G1033" s="421" t="str">
        <f>IF('5 ROMP Utilisation'!$E$66=0,"",'5 ROMP Utilisation'!$AA$66)</f>
        <v/>
      </c>
    </row>
    <row r="1034" spans="1:7" x14ac:dyDescent="0.45">
      <c r="A1034" s="433" t="s">
        <v>895</v>
      </c>
      <c r="B1034" s="433" t="s">
        <v>513</v>
      </c>
      <c r="C1034" s="432">
        <v>28</v>
      </c>
      <c r="D1034" s="432" t="s">
        <v>894</v>
      </c>
      <c r="E1034" s="432" t="s">
        <v>482</v>
      </c>
      <c r="F1034" s="432" t="s">
        <v>499</v>
      </c>
      <c r="G1034" s="434">
        <f>'5 ROMP Utilisation'!$E$67</f>
        <v>0</v>
      </c>
    </row>
    <row r="1035" spans="1:7" x14ac:dyDescent="0.45">
      <c r="A1035" s="433" t="s">
        <v>893</v>
      </c>
      <c r="B1035" s="433"/>
      <c r="C1035" s="432">
        <v>28</v>
      </c>
      <c r="D1035" s="432" t="s">
        <v>892</v>
      </c>
      <c r="E1035" s="432" t="s">
        <v>482</v>
      </c>
      <c r="F1035" s="432" t="s">
        <v>499</v>
      </c>
      <c r="G1035" s="434" t="str">
        <f>IF('5 ROMP Utilisation'!$E$67=0,"",'5 ROMP Utilisation'!$H$67)</f>
        <v/>
      </c>
    </row>
    <row r="1036" spans="1:7" x14ac:dyDescent="0.45">
      <c r="A1036" s="433" t="s">
        <v>891</v>
      </c>
      <c r="B1036" s="433"/>
      <c r="C1036" s="432">
        <v>28</v>
      </c>
      <c r="D1036" s="432" t="s">
        <v>890</v>
      </c>
      <c r="E1036" s="432" t="s">
        <v>482</v>
      </c>
      <c r="F1036" s="432" t="s">
        <v>499</v>
      </c>
      <c r="G1036" s="434" t="str">
        <f>IF('5 ROMP Utilisation'!$E$67=0,"",'5 ROMP Utilisation'!$I$67)</f>
        <v/>
      </c>
    </row>
    <row r="1037" spans="1:7" x14ac:dyDescent="0.45">
      <c r="A1037" s="433" t="s">
        <v>889</v>
      </c>
      <c r="B1037" s="433"/>
      <c r="C1037" s="432">
        <v>28</v>
      </c>
      <c r="D1037" s="432" t="s">
        <v>888</v>
      </c>
      <c r="E1037" s="432" t="s">
        <v>482</v>
      </c>
      <c r="F1037" s="432" t="s">
        <v>499</v>
      </c>
      <c r="G1037" s="434" t="str">
        <f>IF('5 ROMP Utilisation'!$E$67=0,"",'5 ROMP Utilisation'!$J$67)</f>
        <v/>
      </c>
    </row>
    <row r="1038" spans="1:7" x14ac:dyDescent="0.45">
      <c r="A1038" s="433" t="s">
        <v>887</v>
      </c>
      <c r="B1038" s="433"/>
      <c r="C1038" s="432">
        <v>28</v>
      </c>
      <c r="D1038" s="432" t="s">
        <v>886</v>
      </c>
      <c r="E1038" s="432" t="s">
        <v>482</v>
      </c>
      <c r="F1038" s="432" t="s">
        <v>499</v>
      </c>
      <c r="G1038" s="434" t="str">
        <f>IF('5 ROMP Utilisation'!$E$67=0,"",'5 ROMP Utilisation'!$K$67)</f>
        <v/>
      </c>
    </row>
    <row r="1039" spans="1:7" x14ac:dyDescent="0.45">
      <c r="A1039" s="433" t="s">
        <v>885</v>
      </c>
      <c r="B1039" s="433"/>
      <c r="C1039" s="432">
        <v>28</v>
      </c>
      <c r="D1039" s="432" t="s">
        <v>884</v>
      </c>
      <c r="E1039" s="432" t="s">
        <v>482</v>
      </c>
      <c r="F1039" s="432" t="s">
        <v>499</v>
      </c>
      <c r="G1039" s="434" t="str">
        <f>IF('5 ROMP Utilisation'!$E$67=0,"",'5 ROMP Utilisation'!$L$67)</f>
        <v/>
      </c>
    </row>
    <row r="1040" spans="1:7" x14ac:dyDescent="0.45">
      <c r="A1040" s="433" t="s">
        <v>883</v>
      </c>
      <c r="B1040" s="433"/>
      <c r="C1040" s="432">
        <v>28</v>
      </c>
      <c r="D1040" s="432" t="s">
        <v>882</v>
      </c>
      <c r="E1040" s="432" t="s">
        <v>482</v>
      </c>
      <c r="F1040" s="432" t="s">
        <v>499</v>
      </c>
      <c r="G1040" s="434" t="str">
        <f>IF('5 ROMP Utilisation'!$E$67=0,"",'5 ROMP Utilisation'!$N$67)</f>
        <v/>
      </c>
    </row>
    <row r="1041" spans="1:7" x14ac:dyDescent="0.45">
      <c r="A1041" s="433" t="s">
        <v>3009</v>
      </c>
      <c r="B1041" s="433"/>
      <c r="C1041" s="432">
        <v>28</v>
      </c>
      <c r="D1041" s="432" t="s">
        <v>3045</v>
      </c>
      <c r="E1041" s="432" t="s">
        <v>482</v>
      </c>
      <c r="F1041" s="432" t="s">
        <v>499</v>
      </c>
      <c r="G1041" s="434" t="str">
        <f>IF('5 ROMP Utilisation'!$E$67=0,"",'5 ROMP Utilisation'!$O$67)</f>
        <v/>
      </c>
    </row>
    <row r="1042" spans="1:7" x14ac:dyDescent="0.45">
      <c r="A1042" s="433" t="s">
        <v>881</v>
      </c>
      <c r="B1042" s="433" t="s">
        <v>497</v>
      </c>
      <c r="C1042" s="432">
        <v>28</v>
      </c>
      <c r="D1042" s="432" t="s">
        <v>880</v>
      </c>
      <c r="E1042" s="432" t="s">
        <v>482</v>
      </c>
      <c r="F1042" s="432" t="s">
        <v>383</v>
      </c>
      <c r="G1042" s="434" t="str">
        <f>IF('5 ROMP Utilisation'!$E$67=0,"",'5 ROMP Utilisation'!$T$67)</f>
        <v/>
      </c>
    </row>
    <row r="1043" spans="1:7" x14ac:dyDescent="0.45">
      <c r="A1043" s="433" t="s">
        <v>879</v>
      </c>
      <c r="B1043" s="433" t="s">
        <v>494</v>
      </c>
      <c r="C1043" s="432">
        <v>28</v>
      </c>
      <c r="D1043" s="432" t="s">
        <v>878</v>
      </c>
      <c r="E1043" s="432" t="s">
        <v>482</v>
      </c>
      <c r="F1043" s="432" t="s">
        <v>383</v>
      </c>
      <c r="G1043" s="431" t="str">
        <f>IF('5 ROMP Utilisation'!$E$67=0,"",'5 ROMP Utilisation'!$V$67)</f>
        <v/>
      </c>
    </row>
    <row r="1044" spans="1:7" ht="14.65" thickBot="1" x14ac:dyDescent="0.5">
      <c r="A1044" s="430" t="s">
        <v>877</v>
      </c>
      <c r="B1044" s="430"/>
      <c r="C1044" s="429">
        <v>28</v>
      </c>
      <c r="D1044" s="429" t="s">
        <v>876</v>
      </c>
      <c r="E1044" s="429" t="s">
        <v>482</v>
      </c>
      <c r="F1044" s="429" t="s">
        <v>490</v>
      </c>
      <c r="G1044" s="428" t="str">
        <f>IF('5 ROMP Utilisation'!$E$67=0,"",'5 ROMP Utilisation'!$AA$67)</f>
        <v/>
      </c>
    </row>
    <row r="1045" spans="1:7" x14ac:dyDescent="0.45">
      <c r="A1045" s="426" t="s">
        <v>875</v>
      </c>
      <c r="B1045" s="426" t="s">
        <v>513</v>
      </c>
      <c r="C1045" s="425">
        <v>28</v>
      </c>
      <c r="D1045" s="425" t="s">
        <v>874</v>
      </c>
      <c r="E1045" s="425" t="s">
        <v>482</v>
      </c>
      <c r="F1045" s="425" t="s">
        <v>499</v>
      </c>
      <c r="G1045" s="427">
        <f>'5 ROMP Utilisation'!$E$68</f>
        <v>0</v>
      </c>
    </row>
    <row r="1046" spans="1:7" x14ac:dyDescent="0.45">
      <c r="A1046" s="426" t="s">
        <v>873</v>
      </c>
      <c r="B1046" s="426"/>
      <c r="C1046" s="425">
        <v>28</v>
      </c>
      <c r="D1046" s="425" t="s">
        <v>872</v>
      </c>
      <c r="E1046" s="425" t="s">
        <v>482</v>
      </c>
      <c r="F1046" s="425" t="s">
        <v>499</v>
      </c>
      <c r="G1046" s="427" t="str">
        <f>IF('5 ROMP Utilisation'!$E$68=0,"",'5 ROMP Utilisation'!$H$68)</f>
        <v/>
      </c>
    </row>
    <row r="1047" spans="1:7" x14ac:dyDescent="0.45">
      <c r="A1047" s="426" t="s">
        <v>871</v>
      </c>
      <c r="B1047" s="426"/>
      <c r="C1047" s="425">
        <v>28</v>
      </c>
      <c r="D1047" s="425" t="s">
        <v>870</v>
      </c>
      <c r="E1047" s="425" t="s">
        <v>482</v>
      </c>
      <c r="F1047" s="425" t="s">
        <v>499</v>
      </c>
      <c r="G1047" s="427" t="str">
        <f>IF('5 ROMP Utilisation'!$E$68=0,"",'5 ROMP Utilisation'!$I$68)</f>
        <v/>
      </c>
    </row>
    <row r="1048" spans="1:7" x14ac:dyDescent="0.45">
      <c r="A1048" s="426" t="s">
        <v>869</v>
      </c>
      <c r="B1048" s="426"/>
      <c r="C1048" s="425">
        <v>28</v>
      </c>
      <c r="D1048" s="425" t="s">
        <v>868</v>
      </c>
      <c r="E1048" s="425" t="s">
        <v>482</v>
      </c>
      <c r="F1048" s="425" t="s">
        <v>499</v>
      </c>
      <c r="G1048" s="427" t="str">
        <f>IF('5 ROMP Utilisation'!$E$68=0,"",'5 ROMP Utilisation'!$J$68)</f>
        <v/>
      </c>
    </row>
    <row r="1049" spans="1:7" x14ac:dyDescent="0.45">
      <c r="A1049" s="426" t="s">
        <v>867</v>
      </c>
      <c r="B1049" s="426"/>
      <c r="C1049" s="425">
        <v>28</v>
      </c>
      <c r="D1049" s="425" t="s">
        <v>866</v>
      </c>
      <c r="E1049" s="425" t="s">
        <v>482</v>
      </c>
      <c r="F1049" s="425" t="s">
        <v>499</v>
      </c>
      <c r="G1049" s="427" t="str">
        <f>IF('5 ROMP Utilisation'!$E$68=0,"",'5 ROMP Utilisation'!$K$68)</f>
        <v/>
      </c>
    </row>
    <row r="1050" spans="1:7" x14ac:dyDescent="0.45">
      <c r="A1050" s="426" t="s">
        <v>865</v>
      </c>
      <c r="B1050" s="426"/>
      <c r="C1050" s="425">
        <v>28</v>
      </c>
      <c r="D1050" s="425" t="s">
        <v>864</v>
      </c>
      <c r="E1050" s="425" t="s">
        <v>482</v>
      </c>
      <c r="F1050" s="425" t="s">
        <v>499</v>
      </c>
      <c r="G1050" s="427" t="str">
        <f>IF('5 ROMP Utilisation'!$E$68=0,"",'5 ROMP Utilisation'!$L$68)</f>
        <v/>
      </c>
    </row>
    <row r="1051" spans="1:7" x14ac:dyDescent="0.45">
      <c r="A1051" s="426" t="s">
        <v>863</v>
      </c>
      <c r="B1051" s="426"/>
      <c r="C1051" s="425">
        <v>28</v>
      </c>
      <c r="D1051" s="425" t="s">
        <v>862</v>
      </c>
      <c r="E1051" s="425" t="s">
        <v>482</v>
      </c>
      <c r="F1051" s="425" t="s">
        <v>499</v>
      </c>
      <c r="G1051" s="427" t="str">
        <f>IF('5 ROMP Utilisation'!$E$68=0,"",'5 ROMP Utilisation'!$N$68)</f>
        <v/>
      </c>
    </row>
    <row r="1052" spans="1:7" x14ac:dyDescent="0.45">
      <c r="A1052" s="426" t="s">
        <v>3010</v>
      </c>
      <c r="B1052" s="426"/>
      <c r="C1052" s="425">
        <v>28</v>
      </c>
      <c r="D1052" s="425" t="s">
        <v>3046</v>
      </c>
      <c r="E1052" s="425" t="s">
        <v>482</v>
      </c>
      <c r="F1052" s="425" t="s">
        <v>499</v>
      </c>
      <c r="G1052" s="427" t="str">
        <f>IF('5 ROMP Utilisation'!$E$68=0,"",'5 ROMP Utilisation'!$O$68)</f>
        <v/>
      </c>
    </row>
    <row r="1053" spans="1:7" x14ac:dyDescent="0.45">
      <c r="A1053" s="426" t="s">
        <v>861</v>
      </c>
      <c r="B1053" s="426" t="s">
        <v>497</v>
      </c>
      <c r="C1053" s="425">
        <v>28</v>
      </c>
      <c r="D1053" s="425" t="s">
        <v>860</v>
      </c>
      <c r="E1053" s="425" t="s">
        <v>482</v>
      </c>
      <c r="F1053" s="425" t="s">
        <v>383</v>
      </c>
      <c r="G1053" s="427" t="str">
        <f>IF('5 ROMP Utilisation'!$E$68=0,"",'5 ROMP Utilisation'!$T$68)</f>
        <v/>
      </c>
    </row>
    <row r="1054" spans="1:7" x14ac:dyDescent="0.45">
      <c r="A1054" s="426" t="s">
        <v>859</v>
      </c>
      <c r="B1054" s="426" t="s">
        <v>494</v>
      </c>
      <c r="C1054" s="425">
        <v>28</v>
      </c>
      <c r="D1054" s="425" t="s">
        <v>858</v>
      </c>
      <c r="E1054" s="425" t="s">
        <v>482</v>
      </c>
      <c r="F1054" s="425" t="s">
        <v>383</v>
      </c>
      <c r="G1054" s="424" t="str">
        <f>IF('5 ROMP Utilisation'!$E$68=0,"",'5 ROMP Utilisation'!$V$68)</f>
        <v/>
      </c>
    </row>
    <row r="1055" spans="1:7" ht="14.65" thickBot="1" x14ac:dyDescent="0.5">
      <c r="A1055" s="423" t="s">
        <v>857</v>
      </c>
      <c r="B1055" s="423"/>
      <c r="C1055" s="422">
        <v>28</v>
      </c>
      <c r="D1055" s="422" t="s">
        <v>856</v>
      </c>
      <c r="E1055" s="422" t="s">
        <v>482</v>
      </c>
      <c r="F1055" s="422" t="s">
        <v>490</v>
      </c>
      <c r="G1055" s="421" t="str">
        <f>IF('5 ROMP Utilisation'!$E$68=0,"",'5 ROMP Utilisation'!$AA$68)</f>
        <v/>
      </c>
    </row>
    <row r="1056" spans="1:7" x14ac:dyDescent="0.45">
      <c r="A1056" s="433" t="s">
        <v>855</v>
      </c>
      <c r="B1056" s="433" t="s">
        <v>513</v>
      </c>
      <c r="C1056" s="432">
        <v>28</v>
      </c>
      <c r="D1056" s="432" t="s">
        <v>854</v>
      </c>
      <c r="E1056" s="432" t="s">
        <v>482</v>
      </c>
      <c r="F1056" s="432" t="s">
        <v>499</v>
      </c>
      <c r="G1056" s="434">
        <f>'5 ROMP Utilisation'!$E$69</f>
        <v>0</v>
      </c>
    </row>
    <row r="1057" spans="1:7" x14ac:dyDescent="0.45">
      <c r="A1057" s="433" t="s">
        <v>853</v>
      </c>
      <c r="B1057" s="433"/>
      <c r="C1057" s="432">
        <v>28</v>
      </c>
      <c r="D1057" s="432" t="s">
        <v>852</v>
      </c>
      <c r="E1057" s="432" t="s">
        <v>482</v>
      </c>
      <c r="F1057" s="432" t="s">
        <v>499</v>
      </c>
      <c r="G1057" s="434" t="str">
        <f>IF('5 ROMP Utilisation'!$E$69=0,"",'5 ROMP Utilisation'!$H$69)</f>
        <v/>
      </c>
    </row>
    <row r="1058" spans="1:7" x14ac:dyDescent="0.45">
      <c r="A1058" s="433" t="s">
        <v>851</v>
      </c>
      <c r="B1058" s="433"/>
      <c r="C1058" s="432">
        <v>28</v>
      </c>
      <c r="D1058" s="432" t="s">
        <v>850</v>
      </c>
      <c r="E1058" s="432" t="s">
        <v>482</v>
      </c>
      <c r="F1058" s="432" t="s">
        <v>499</v>
      </c>
      <c r="G1058" s="434" t="str">
        <f>IF('5 ROMP Utilisation'!$E$69=0,"",'5 ROMP Utilisation'!$I$69)</f>
        <v/>
      </c>
    </row>
    <row r="1059" spans="1:7" x14ac:dyDescent="0.45">
      <c r="A1059" s="433" t="s">
        <v>849</v>
      </c>
      <c r="B1059" s="433"/>
      <c r="C1059" s="432">
        <v>28</v>
      </c>
      <c r="D1059" s="432" t="s">
        <v>848</v>
      </c>
      <c r="E1059" s="432" t="s">
        <v>482</v>
      </c>
      <c r="F1059" s="432" t="s">
        <v>499</v>
      </c>
      <c r="G1059" s="434" t="str">
        <f>IF('5 ROMP Utilisation'!$E$69=0,"",'5 ROMP Utilisation'!$J$69)</f>
        <v/>
      </c>
    </row>
    <row r="1060" spans="1:7" x14ac:dyDescent="0.45">
      <c r="A1060" s="433" t="s">
        <v>847</v>
      </c>
      <c r="B1060" s="433"/>
      <c r="C1060" s="432">
        <v>28</v>
      </c>
      <c r="D1060" s="432" t="s">
        <v>846</v>
      </c>
      <c r="E1060" s="432" t="s">
        <v>482</v>
      </c>
      <c r="F1060" s="432" t="s">
        <v>499</v>
      </c>
      <c r="G1060" s="434" t="str">
        <f>IF('5 ROMP Utilisation'!$E$69=0,"",'5 ROMP Utilisation'!$K$69)</f>
        <v/>
      </c>
    </row>
    <row r="1061" spans="1:7" x14ac:dyDescent="0.45">
      <c r="A1061" s="433" t="s">
        <v>845</v>
      </c>
      <c r="B1061" s="433"/>
      <c r="C1061" s="432">
        <v>28</v>
      </c>
      <c r="D1061" s="432" t="s">
        <v>844</v>
      </c>
      <c r="E1061" s="432" t="s">
        <v>482</v>
      </c>
      <c r="F1061" s="432" t="s">
        <v>499</v>
      </c>
      <c r="G1061" s="434" t="str">
        <f>IF('5 ROMP Utilisation'!$E$69=0,"",'5 ROMP Utilisation'!$L$69)</f>
        <v/>
      </c>
    </row>
    <row r="1062" spans="1:7" x14ac:dyDescent="0.45">
      <c r="A1062" s="433" t="s">
        <v>843</v>
      </c>
      <c r="B1062" s="433"/>
      <c r="C1062" s="432">
        <v>28</v>
      </c>
      <c r="D1062" s="432" t="s">
        <v>842</v>
      </c>
      <c r="E1062" s="432" t="s">
        <v>482</v>
      </c>
      <c r="F1062" s="432" t="s">
        <v>499</v>
      </c>
      <c r="G1062" s="434" t="str">
        <f>IF('5 ROMP Utilisation'!$E$69=0,"",'5 ROMP Utilisation'!$N$69)</f>
        <v/>
      </c>
    </row>
    <row r="1063" spans="1:7" x14ac:dyDescent="0.45">
      <c r="A1063" s="433" t="s">
        <v>3011</v>
      </c>
      <c r="B1063" s="433"/>
      <c r="C1063" s="432">
        <v>28</v>
      </c>
      <c r="D1063" s="432" t="s">
        <v>3047</v>
      </c>
      <c r="E1063" s="432" t="s">
        <v>482</v>
      </c>
      <c r="F1063" s="432" t="s">
        <v>499</v>
      </c>
      <c r="G1063" s="434" t="str">
        <f>IF('5 ROMP Utilisation'!$E$69=0,"",'5 ROMP Utilisation'!$O$69)</f>
        <v/>
      </c>
    </row>
    <row r="1064" spans="1:7" x14ac:dyDescent="0.45">
      <c r="A1064" s="433" t="s">
        <v>841</v>
      </c>
      <c r="B1064" s="433" t="s">
        <v>497</v>
      </c>
      <c r="C1064" s="432">
        <v>28</v>
      </c>
      <c r="D1064" s="432" t="s">
        <v>840</v>
      </c>
      <c r="E1064" s="432" t="s">
        <v>482</v>
      </c>
      <c r="F1064" s="432" t="s">
        <v>383</v>
      </c>
      <c r="G1064" s="434" t="str">
        <f>IF('5 ROMP Utilisation'!$E$69=0,"",'5 ROMP Utilisation'!$T$69)</f>
        <v/>
      </c>
    </row>
    <row r="1065" spans="1:7" x14ac:dyDescent="0.45">
      <c r="A1065" s="433" t="s">
        <v>839</v>
      </c>
      <c r="B1065" s="433" t="s">
        <v>494</v>
      </c>
      <c r="C1065" s="432">
        <v>28</v>
      </c>
      <c r="D1065" s="432" t="s">
        <v>838</v>
      </c>
      <c r="E1065" s="432" t="s">
        <v>482</v>
      </c>
      <c r="F1065" s="432" t="s">
        <v>383</v>
      </c>
      <c r="G1065" s="431" t="str">
        <f>IF('5 ROMP Utilisation'!$E$69=0,"",'5 ROMP Utilisation'!$V$69)</f>
        <v/>
      </c>
    </row>
    <row r="1066" spans="1:7" ht="14.65" thickBot="1" x14ac:dyDescent="0.5">
      <c r="A1066" s="430" t="s">
        <v>837</v>
      </c>
      <c r="B1066" s="430"/>
      <c r="C1066" s="429">
        <v>28</v>
      </c>
      <c r="D1066" s="429" t="s">
        <v>836</v>
      </c>
      <c r="E1066" s="429" t="s">
        <v>482</v>
      </c>
      <c r="F1066" s="429" t="s">
        <v>490</v>
      </c>
      <c r="G1066" s="428" t="str">
        <f>IF('5 ROMP Utilisation'!$E$69=0,"",'5 ROMP Utilisation'!$AA$69)</f>
        <v/>
      </c>
    </row>
    <row r="1067" spans="1:7" x14ac:dyDescent="0.45">
      <c r="A1067" s="426" t="s">
        <v>835</v>
      </c>
      <c r="B1067" s="426" t="s">
        <v>513</v>
      </c>
      <c r="C1067" s="425">
        <v>28</v>
      </c>
      <c r="D1067" s="425" t="s">
        <v>834</v>
      </c>
      <c r="E1067" s="425" t="s">
        <v>482</v>
      </c>
      <c r="F1067" s="425" t="s">
        <v>499</v>
      </c>
      <c r="G1067" s="427">
        <f>'5 ROMP Utilisation'!$E$70</f>
        <v>0</v>
      </c>
    </row>
    <row r="1068" spans="1:7" x14ac:dyDescent="0.45">
      <c r="A1068" s="426" t="s">
        <v>833</v>
      </c>
      <c r="B1068" s="426"/>
      <c r="C1068" s="425">
        <v>28</v>
      </c>
      <c r="D1068" s="425" t="s">
        <v>832</v>
      </c>
      <c r="E1068" s="425" t="s">
        <v>482</v>
      </c>
      <c r="F1068" s="425" t="s">
        <v>499</v>
      </c>
      <c r="G1068" s="427" t="str">
        <f>IF('5 ROMP Utilisation'!$E$70=0,"",'5 ROMP Utilisation'!$H$70)</f>
        <v/>
      </c>
    </row>
    <row r="1069" spans="1:7" x14ac:dyDescent="0.45">
      <c r="A1069" s="426" t="s">
        <v>831</v>
      </c>
      <c r="B1069" s="426"/>
      <c r="C1069" s="425">
        <v>28</v>
      </c>
      <c r="D1069" s="425" t="s">
        <v>830</v>
      </c>
      <c r="E1069" s="425" t="s">
        <v>482</v>
      </c>
      <c r="F1069" s="425" t="s">
        <v>499</v>
      </c>
      <c r="G1069" s="427" t="str">
        <f>IF('5 ROMP Utilisation'!$E$70=0,"",'5 ROMP Utilisation'!$I$70)</f>
        <v/>
      </c>
    </row>
    <row r="1070" spans="1:7" x14ac:dyDescent="0.45">
      <c r="A1070" s="426" t="s">
        <v>829</v>
      </c>
      <c r="B1070" s="426"/>
      <c r="C1070" s="425">
        <v>28</v>
      </c>
      <c r="D1070" s="425" t="s">
        <v>828</v>
      </c>
      <c r="E1070" s="425" t="s">
        <v>482</v>
      </c>
      <c r="F1070" s="425" t="s">
        <v>499</v>
      </c>
      <c r="G1070" s="427" t="str">
        <f>IF('5 ROMP Utilisation'!$E$70=0,"",'5 ROMP Utilisation'!$J$70)</f>
        <v/>
      </c>
    </row>
    <row r="1071" spans="1:7" x14ac:dyDescent="0.45">
      <c r="A1071" s="426" t="s">
        <v>827</v>
      </c>
      <c r="B1071" s="426"/>
      <c r="C1071" s="425">
        <v>28</v>
      </c>
      <c r="D1071" s="425" t="s">
        <v>826</v>
      </c>
      <c r="E1071" s="425" t="s">
        <v>482</v>
      </c>
      <c r="F1071" s="425" t="s">
        <v>499</v>
      </c>
      <c r="G1071" s="427" t="str">
        <f>IF('5 ROMP Utilisation'!$E$70=0,"",'5 ROMP Utilisation'!$K$70)</f>
        <v/>
      </c>
    </row>
    <row r="1072" spans="1:7" x14ac:dyDescent="0.45">
      <c r="A1072" s="426" t="s">
        <v>825</v>
      </c>
      <c r="B1072" s="426"/>
      <c r="C1072" s="425">
        <v>28</v>
      </c>
      <c r="D1072" s="425" t="s">
        <v>824</v>
      </c>
      <c r="E1072" s="425" t="s">
        <v>482</v>
      </c>
      <c r="F1072" s="425" t="s">
        <v>499</v>
      </c>
      <c r="G1072" s="427" t="str">
        <f>IF('5 ROMP Utilisation'!$E$70=0,"",'5 ROMP Utilisation'!$L$70)</f>
        <v/>
      </c>
    </row>
    <row r="1073" spans="1:7" x14ac:dyDescent="0.45">
      <c r="A1073" s="426" t="s">
        <v>823</v>
      </c>
      <c r="B1073" s="426"/>
      <c r="C1073" s="425">
        <v>28</v>
      </c>
      <c r="D1073" s="425" t="s">
        <v>822</v>
      </c>
      <c r="E1073" s="425" t="s">
        <v>482</v>
      </c>
      <c r="F1073" s="425" t="s">
        <v>499</v>
      </c>
      <c r="G1073" s="427" t="str">
        <f>IF('5 ROMP Utilisation'!$E$70=0,"",'5 ROMP Utilisation'!$N$70)</f>
        <v/>
      </c>
    </row>
    <row r="1074" spans="1:7" x14ac:dyDescent="0.45">
      <c r="A1074" s="426" t="s">
        <v>3012</v>
      </c>
      <c r="B1074" s="426"/>
      <c r="C1074" s="425">
        <v>28</v>
      </c>
      <c r="D1074" s="425" t="s">
        <v>3048</v>
      </c>
      <c r="E1074" s="425" t="s">
        <v>482</v>
      </c>
      <c r="F1074" s="425" t="s">
        <v>499</v>
      </c>
      <c r="G1074" s="427" t="str">
        <f>IF('5 ROMP Utilisation'!$E$70=0,"",'5 ROMP Utilisation'!$O$70)</f>
        <v/>
      </c>
    </row>
    <row r="1075" spans="1:7" x14ac:dyDescent="0.45">
      <c r="A1075" s="426" t="s">
        <v>821</v>
      </c>
      <c r="B1075" s="426" t="s">
        <v>497</v>
      </c>
      <c r="C1075" s="425">
        <v>28</v>
      </c>
      <c r="D1075" s="425" t="s">
        <v>820</v>
      </c>
      <c r="E1075" s="425" t="s">
        <v>482</v>
      </c>
      <c r="F1075" s="425" t="s">
        <v>383</v>
      </c>
      <c r="G1075" s="427" t="str">
        <f>IF('5 ROMP Utilisation'!$E$70=0,"",'5 ROMP Utilisation'!$T$70)</f>
        <v/>
      </c>
    </row>
    <row r="1076" spans="1:7" x14ac:dyDescent="0.45">
      <c r="A1076" s="426" t="s">
        <v>819</v>
      </c>
      <c r="B1076" s="426" t="s">
        <v>494</v>
      </c>
      <c r="C1076" s="425">
        <v>28</v>
      </c>
      <c r="D1076" s="425" t="s">
        <v>818</v>
      </c>
      <c r="E1076" s="425" t="s">
        <v>482</v>
      </c>
      <c r="F1076" s="425" t="s">
        <v>383</v>
      </c>
      <c r="G1076" s="424" t="str">
        <f>IF('5 ROMP Utilisation'!$E$70=0,"",'5 ROMP Utilisation'!$V$70)</f>
        <v/>
      </c>
    </row>
    <row r="1077" spans="1:7" ht="14.65" thickBot="1" x14ac:dyDescent="0.5">
      <c r="A1077" s="423" t="s">
        <v>817</v>
      </c>
      <c r="B1077" s="423"/>
      <c r="C1077" s="422">
        <v>28</v>
      </c>
      <c r="D1077" s="422" t="s">
        <v>816</v>
      </c>
      <c r="E1077" s="422" t="s">
        <v>482</v>
      </c>
      <c r="F1077" s="422" t="s">
        <v>490</v>
      </c>
      <c r="G1077" s="421" t="str">
        <f>IF('5 ROMP Utilisation'!$E$70=0,"",'5 ROMP Utilisation'!$AA$70)</f>
        <v/>
      </c>
    </row>
    <row r="1078" spans="1:7" x14ac:dyDescent="0.45">
      <c r="A1078" s="433" t="s">
        <v>815</v>
      </c>
      <c r="B1078" s="433" t="s">
        <v>513</v>
      </c>
      <c r="C1078" s="432">
        <v>28</v>
      </c>
      <c r="D1078" s="432" t="s">
        <v>814</v>
      </c>
      <c r="E1078" s="432" t="s">
        <v>482</v>
      </c>
      <c r="F1078" s="432" t="s">
        <v>499</v>
      </c>
      <c r="G1078" s="434">
        <f>'5 ROMP Utilisation'!$E$71</f>
        <v>0</v>
      </c>
    </row>
    <row r="1079" spans="1:7" x14ac:dyDescent="0.45">
      <c r="A1079" s="433" t="s">
        <v>813</v>
      </c>
      <c r="B1079" s="433"/>
      <c r="C1079" s="432">
        <v>28</v>
      </c>
      <c r="D1079" s="432" t="s">
        <v>812</v>
      </c>
      <c r="E1079" s="432" t="s">
        <v>482</v>
      </c>
      <c r="F1079" s="432" t="s">
        <v>499</v>
      </c>
      <c r="G1079" s="434" t="str">
        <f>IF('5 ROMP Utilisation'!$E$71=0,"",'5 ROMP Utilisation'!$H$71)</f>
        <v/>
      </c>
    </row>
    <row r="1080" spans="1:7" x14ac:dyDescent="0.45">
      <c r="A1080" s="433" t="s">
        <v>811</v>
      </c>
      <c r="B1080" s="433"/>
      <c r="C1080" s="432">
        <v>28</v>
      </c>
      <c r="D1080" s="432" t="s">
        <v>810</v>
      </c>
      <c r="E1080" s="432" t="s">
        <v>482</v>
      </c>
      <c r="F1080" s="432" t="s">
        <v>499</v>
      </c>
      <c r="G1080" s="434" t="str">
        <f>IF('5 ROMP Utilisation'!$E$71=0,"",'5 ROMP Utilisation'!$I$71)</f>
        <v/>
      </c>
    </row>
    <row r="1081" spans="1:7" x14ac:dyDescent="0.45">
      <c r="A1081" s="433" t="s">
        <v>809</v>
      </c>
      <c r="B1081" s="433"/>
      <c r="C1081" s="432">
        <v>28</v>
      </c>
      <c r="D1081" s="432" t="s">
        <v>808</v>
      </c>
      <c r="E1081" s="432" t="s">
        <v>482</v>
      </c>
      <c r="F1081" s="432" t="s">
        <v>499</v>
      </c>
      <c r="G1081" s="434" t="str">
        <f>IF('5 ROMP Utilisation'!$E$71=0,"",'5 ROMP Utilisation'!$J$71)</f>
        <v/>
      </c>
    </row>
    <row r="1082" spans="1:7" x14ac:dyDescent="0.45">
      <c r="A1082" s="433" t="s">
        <v>807</v>
      </c>
      <c r="B1082" s="433"/>
      <c r="C1082" s="432">
        <v>28</v>
      </c>
      <c r="D1082" s="432" t="s">
        <v>806</v>
      </c>
      <c r="E1082" s="432" t="s">
        <v>482</v>
      </c>
      <c r="F1082" s="432" t="s">
        <v>499</v>
      </c>
      <c r="G1082" s="434" t="str">
        <f>IF('5 ROMP Utilisation'!$E$71=0,"",'5 ROMP Utilisation'!$K$71)</f>
        <v/>
      </c>
    </row>
    <row r="1083" spans="1:7" x14ac:dyDescent="0.45">
      <c r="A1083" s="433" t="s">
        <v>805</v>
      </c>
      <c r="B1083" s="433"/>
      <c r="C1083" s="432">
        <v>28</v>
      </c>
      <c r="D1083" s="432" t="s">
        <v>804</v>
      </c>
      <c r="E1083" s="432" t="s">
        <v>482</v>
      </c>
      <c r="F1083" s="432" t="s">
        <v>499</v>
      </c>
      <c r="G1083" s="434" t="str">
        <f>IF('5 ROMP Utilisation'!$E$71=0,"",'5 ROMP Utilisation'!$L$71)</f>
        <v/>
      </c>
    </row>
    <row r="1084" spans="1:7" x14ac:dyDescent="0.45">
      <c r="A1084" s="433" t="s">
        <v>803</v>
      </c>
      <c r="B1084" s="433"/>
      <c r="C1084" s="432">
        <v>28</v>
      </c>
      <c r="D1084" s="432" t="s">
        <v>802</v>
      </c>
      <c r="E1084" s="432" t="s">
        <v>482</v>
      </c>
      <c r="F1084" s="432" t="s">
        <v>499</v>
      </c>
      <c r="G1084" s="434" t="str">
        <f>IF('5 ROMP Utilisation'!$E$71=0,"",'5 ROMP Utilisation'!$N$71)</f>
        <v/>
      </c>
    </row>
    <row r="1085" spans="1:7" x14ac:dyDescent="0.45">
      <c r="A1085" s="433" t="s">
        <v>3013</v>
      </c>
      <c r="B1085" s="433"/>
      <c r="C1085" s="432">
        <v>28</v>
      </c>
      <c r="D1085" s="432" t="s">
        <v>3049</v>
      </c>
      <c r="E1085" s="432" t="s">
        <v>482</v>
      </c>
      <c r="F1085" s="432" t="s">
        <v>499</v>
      </c>
      <c r="G1085" s="434" t="str">
        <f>IF('5 ROMP Utilisation'!$E$71=0,"",'5 ROMP Utilisation'!$O$71)</f>
        <v/>
      </c>
    </row>
    <row r="1086" spans="1:7" x14ac:dyDescent="0.45">
      <c r="A1086" s="433" t="s">
        <v>801</v>
      </c>
      <c r="B1086" s="433" t="s">
        <v>497</v>
      </c>
      <c r="C1086" s="432">
        <v>28</v>
      </c>
      <c r="D1086" s="432" t="s">
        <v>800</v>
      </c>
      <c r="E1086" s="432" t="s">
        <v>482</v>
      </c>
      <c r="F1086" s="432" t="s">
        <v>383</v>
      </c>
      <c r="G1086" s="434" t="str">
        <f>IF('5 ROMP Utilisation'!$E$71=0,"",'5 ROMP Utilisation'!$T$71)</f>
        <v/>
      </c>
    </row>
    <row r="1087" spans="1:7" x14ac:dyDescent="0.45">
      <c r="A1087" s="433" t="s">
        <v>799</v>
      </c>
      <c r="B1087" s="433" t="s">
        <v>494</v>
      </c>
      <c r="C1087" s="432">
        <v>28</v>
      </c>
      <c r="D1087" s="432" t="s">
        <v>798</v>
      </c>
      <c r="E1087" s="432" t="s">
        <v>482</v>
      </c>
      <c r="F1087" s="432" t="s">
        <v>383</v>
      </c>
      <c r="G1087" s="431" t="str">
        <f>IF('5 ROMP Utilisation'!$E$71=0,"",'5 ROMP Utilisation'!$V$71)</f>
        <v/>
      </c>
    </row>
    <row r="1088" spans="1:7" ht="14.65" thickBot="1" x14ac:dyDescent="0.5">
      <c r="A1088" s="430" t="s">
        <v>797</v>
      </c>
      <c r="B1088" s="430"/>
      <c r="C1088" s="429">
        <v>28</v>
      </c>
      <c r="D1088" s="429" t="s">
        <v>796</v>
      </c>
      <c r="E1088" s="429" t="s">
        <v>482</v>
      </c>
      <c r="F1088" s="429" t="s">
        <v>490</v>
      </c>
      <c r="G1088" s="428" t="str">
        <f>IF('5 ROMP Utilisation'!$E$71=0,"",'5 ROMP Utilisation'!$AA$71)</f>
        <v/>
      </c>
    </row>
    <row r="1089" spans="1:7" x14ac:dyDescent="0.45">
      <c r="A1089" s="426" t="s">
        <v>795</v>
      </c>
      <c r="B1089" s="426" t="s">
        <v>513</v>
      </c>
      <c r="C1089" s="425">
        <v>28</v>
      </c>
      <c r="D1089" s="425" t="s">
        <v>794</v>
      </c>
      <c r="E1089" s="425" t="s">
        <v>482</v>
      </c>
      <c r="F1089" s="425" t="s">
        <v>499</v>
      </c>
      <c r="G1089" s="427">
        <f>'5 ROMP Utilisation'!$E$72</f>
        <v>0</v>
      </c>
    </row>
    <row r="1090" spans="1:7" x14ac:dyDescent="0.45">
      <c r="A1090" s="426" t="s">
        <v>793</v>
      </c>
      <c r="B1090" s="426"/>
      <c r="C1090" s="425">
        <v>28</v>
      </c>
      <c r="D1090" s="425" t="s">
        <v>792</v>
      </c>
      <c r="E1090" s="425" t="s">
        <v>482</v>
      </c>
      <c r="F1090" s="425" t="s">
        <v>499</v>
      </c>
      <c r="G1090" s="427" t="str">
        <f>IF('5 ROMP Utilisation'!$E$72=0,"",'5 ROMP Utilisation'!$H$72)</f>
        <v/>
      </c>
    </row>
    <row r="1091" spans="1:7" x14ac:dyDescent="0.45">
      <c r="A1091" s="426" t="s">
        <v>791</v>
      </c>
      <c r="B1091" s="426"/>
      <c r="C1091" s="425">
        <v>28</v>
      </c>
      <c r="D1091" s="425" t="s">
        <v>790</v>
      </c>
      <c r="E1091" s="425" t="s">
        <v>482</v>
      </c>
      <c r="F1091" s="425" t="s">
        <v>499</v>
      </c>
      <c r="G1091" s="427" t="str">
        <f>IF('5 ROMP Utilisation'!$E$72=0,"",'5 ROMP Utilisation'!$I$72)</f>
        <v/>
      </c>
    </row>
    <row r="1092" spans="1:7" x14ac:dyDescent="0.45">
      <c r="A1092" s="426" t="s">
        <v>789</v>
      </c>
      <c r="B1092" s="426"/>
      <c r="C1092" s="425">
        <v>28</v>
      </c>
      <c r="D1092" s="425" t="s">
        <v>788</v>
      </c>
      <c r="E1092" s="425" t="s">
        <v>482</v>
      </c>
      <c r="F1092" s="425" t="s">
        <v>499</v>
      </c>
      <c r="G1092" s="427" t="str">
        <f>IF('5 ROMP Utilisation'!$E$72=0,"",'5 ROMP Utilisation'!$J$72)</f>
        <v/>
      </c>
    </row>
    <row r="1093" spans="1:7" x14ac:dyDescent="0.45">
      <c r="A1093" s="426" t="s">
        <v>787</v>
      </c>
      <c r="B1093" s="426"/>
      <c r="C1093" s="425">
        <v>28</v>
      </c>
      <c r="D1093" s="425" t="s">
        <v>786</v>
      </c>
      <c r="E1093" s="425" t="s">
        <v>482</v>
      </c>
      <c r="F1093" s="425" t="s">
        <v>499</v>
      </c>
      <c r="G1093" s="427" t="str">
        <f>IF('5 ROMP Utilisation'!$E$72=0,"",'5 ROMP Utilisation'!$K$72)</f>
        <v/>
      </c>
    </row>
    <row r="1094" spans="1:7" x14ac:dyDescent="0.45">
      <c r="A1094" s="426" t="s">
        <v>785</v>
      </c>
      <c r="B1094" s="426"/>
      <c r="C1094" s="425">
        <v>28</v>
      </c>
      <c r="D1094" s="425" t="s">
        <v>784</v>
      </c>
      <c r="E1094" s="425" t="s">
        <v>482</v>
      </c>
      <c r="F1094" s="425" t="s">
        <v>499</v>
      </c>
      <c r="G1094" s="427" t="str">
        <f>IF('5 ROMP Utilisation'!$E$72=0,"",'5 ROMP Utilisation'!$L$72)</f>
        <v/>
      </c>
    </row>
    <row r="1095" spans="1:7" x14ac:dyDescent="0.45">
      <c r="A1095" s="426" t="s">
        <v>783</v>
      </c>
      <c r="B1095" s="426"/>
      <c r="C1095" s="425">
        <v>28</v>
      </c>
      <c r="D1095" s="425" t="s">
        <v>782</v>
      </c>
      <c r="E1095" s="425" t="s">
        <v>482</v>
      </c>
      <c r="F1095" s="425" t="s">
        <v>499</v>
      </c>
      <c r="G1095" s="427" t="str">
        <f>IF('5 ROMP Utilisation'!$E$72=0,"",'5 ROMP Utilisation'!$N$72)</f>
        <v/>
      </c>
    </row>
    <row r="1096" spans="1:7" x14ac:dyDescent="0.45">
      <c r="A1096" s="426" t="s">
        <v>3014</v>
      </c>
      <c r="B1096" s="426"/>
      <c r="C1096" s="425">
        <v>28</v>
      </c>
      <c r="D1096" s="425" t="s">
        <v>3050</v>
      </c>
      <c r="E1096" s="425" t="s">
        <v>482</v>
      </c>
      <c r="F1096" s="425" t="s">
        <v>499</v>
      </c>
      <c r="G1096" s="427" t="str">
        <f>IF('5 ROMP Utilisation'!$E$72=0,"",'5 ROMP Utilisation'!$O$72)</f>
        <v/>
      </c>
    </row>
    <row r="1097" spans="1:7" x14ac:dyDescent="0.45">
      <c r="A1097" s="426" t="s">
        <v>781</v>
      </c>
      <c r="B1097" s="426" t="s">
        <v>497</v>
      </c>
      <c r="C1097" s="425">
        <v>28</v>
      </c>
      <c r="D1097" s="425" t="s">
        <v>780</v>
      </c>
      <c r="E1097" s="425" t="s">
        <v>482</v>
      </c>
      <c r="F1097" s="425" t="s">
        <v>383</v>
      </c>
      <c r="G1097" s="427" t="str">
        <f>IF('5 ROMP Utilisation'!$E$72=0,"",'5 ROMP Utilisation'!$T$72)</f>
        <v/>
      </c>
    </row>
    <row r="1098" spans="1:7" x14ac:dyDescent="0.45">
      <c r="A1098" s="426" t="s">
        <v>779</v>
      </c>
      <c r="B1098" s="426" t="s">
        <v>494</v>
      </c>
      <c r="C1098" s="425">
        <v>28</v>
      </c>
      <c r="D1098" s="425" t="s">
        <v>778</v>
      </c>
      <c r="E1098" s="425" t="s">
        <v>482</v>
      </c>
      <c r="F1098" s="425" t="s">
        <v>383</v>
      </c>
      <c r="G1098" s="424" t="str">
        <f>IF('5 ROMP Utilisation'!$E$72=0,"",'5 ROMP Utilisation'!$V$72)</f>
        <v/>
      </c>
    </row>
    <row r="1099" spans="1:7" ht="14.65" thickBot="1" x14ac:dyDescent="0.5">
      <c r="A1099" s="423" t="s">
        <v>777</v>
      </c>
      <c r="B1099" s="423"/>
      <c r="C1099" s="422">
        <v>28</v>
      </c>
      <c r="D1099" s="422" t="s">
        <v>776</v>
      </c>
      <c r="E1099" s="422" t="s">
        <v>482</v>
      </c>
      <c r="F1099" s="422" t="s">
        <v>490</v>
      </c>
      <c r="G1099" s="421" t="str">
        <f>IF('5 ROMP Utilisation'!$E$72=0,"",'5 ROMP Utilisation'!$AA$72)</f>
        <v/>
      </c>
    </row>
    <row r="1100" spans="1:7" x14ac:dyDescent="0.45">
      <c r="A1100" s="433" t="s">
        <v>775</v>
      </c>
      <c r="B1100" s="433" t="s">
        <v>513</v>
      </c>
      <c r="C1100" s="432">
        <v>28</v>
      </c>
      <c r="D1100" s="432" t="s">
        <v>774</v>
      </c>
      <c r="E1100" s="432" t="s">
        <v>482</v>
      </c>
      <c r="F1100" s="432" t="s">
        <v>499</v>
      </c>
      <c r="G1100" s="434">
        <f>'5 ROMP Utilisation'!$E$73</f>
        <v>0</v>
      </c>
    </row>
    <row r="1101" spans="1:7" x14ac:dyDescent="0.45">
      <c r="A1101" s="433" t="s">
        <v>773</v>
      </c>
      <c r="B1101" s="433"/>
      <c r="C1101" s="432">
        <v>28</v>
      </c>
      <c r="D1101" s="432" t="s">
        <v>772</v>
      </c>
      <c r="E1101" s="432" t="s">
        <v>482</v>
      </c>
      <c r="F1101" s="432" t="s">
        <v>499</v>
      </c>
      <c r="G1101" s="434" t="str">
        <f>IF('5 ROMP Utilisation'!$E$73=0,"",'5 ROMP Utilisation'!$H$73)</f>
        <v/>
      </c>
    </row>
    <row r="1102" spans="1:7" x14ac:dyDescent="0.45">
      <c r="A1102" s="433" t="s">
        <v>771</v>
      </c>
      <c r="B1102" s="433"/>
      <c r="C1102" s="432">
        <v>28</v>
      </c>
      <c r="D1102" s="432" t="s">
        <v>770</v>
      </c>
      <c r="E1102" s="432" t="s">
        <v>482</v>
      </c>
      <c r="F1102" s="432" t="s">
        <v>499</v>
      </c>
      <c r="G1102" s="434" t="str">
        <f>IF('5 ROMP Utilisation'!$E$73=0,"",'5 ROMP Utilisation'!$I$73)</f>
        <v/>
      </c>
    </row>
    <row r="1103" spans="1:7" x14ac:dyDescent="0.45">
      <c r="A1103" s="433" t="s">
        <v>769</v>
      </c>
      <c r="B1103" s="433"/>
      <c r="C1103" s="432">
        <v>28</v>
      </c>
      <c r="D1103" s="432" t="s">
        <v>768</v>
      </c>
      <c r="E1103" s="432" t="s">
        <v>482</v>
      </c>
      <c r="F1103" s="432" t="s">
        <v>499</v>
      </c>
      <c r="G1103" s="434" t="str">
        <f>IF('5 ROMP Utilisation'!$E$73=0,"",'5 ROMP Utilisation'!$J$73)</f>
        <v/>
      </c>
    </row>
    <row r="1104" spans="1:7" x14ac:dyDescent="0.45">
      <c r="A1104" s="433" t="s">
        <v>767</v>
      </c>
      <c r="B1104" s="433"/>
      <c r="C1104" s="432">
        <v>28</v>
      </c>
      <c r="D1104" s="432" t="s">
        <v>766</v>
      </c>
      <c r="E1104" s="432" t="s">
        <v>482</v>
      </c>
      <c r="F1104" s="432" t="s">
        <v>499</v>
      </c>
      <c r="G1104" s="434" t="str">
        <f>IF('5 ROMP Utilisation'!$E$73=0,"",'5 ROMP Utilisation'!$K$73)</f>
        <v/>
      </c>
    </row>
    <row r="1105" spans="1:7" x14ac:dyDescent="0.45">
      <c r="A1105" s="433" t="s">
        <v>765</v>
      </c>
      <c r="B1105" s="433"/>
      <c r="C1105" s="432">
        <v>28</v>
      </c>
      <c r="D1105" s="432" t="s">
        <v>764</v>
      </c>
      <c r="E1105" s="432" t="s">
        <v>482</v>
      </c>
      <c r="F1105" s="432" t="s">
        <v>499</v>
      </c>
      <c r="G1105" s="434" t="str">
        <f>IF('5 ROMP Utilisation'!$E$73=0,"",'5 ROMP Utilisation'!$L$73)</f>
        <v/>
      </c>
    </row>
    <row r="1106" spans="1:7" x14ac:dyDescent="0.45">
      <c r="A1106" s="433" t="s">
        <v>763</v>
      </c>
      <c r="B1106" s="433"/>
      <c r="C1106" s="432">
        <v>28</v>
      </c>
      <c r="D1106" s="432" t="s">
        <v>762</v>
      </c>
      <c r="E1106" s="432" t="s">
        <v>482</v>
      </c>
      <c r="F1106" s="432" t="s">
        <v>499</v>
      </c>
      <c r="G1106" s="434" t="str">
        <f>IF('5 ROMP Utilisation'!$E$73=0,"",'5 ROMP Utilisation'!$N$73)</f>
        <v/>
      </c>
    </row>
    <row r="1107" spans="1:7" x14ac:dyDescent="0.45">
      <c r="A1107" s="433" t="s">
        <v>3015</v>
      </c>
      <c r="B1107" s="433"/>
      <c r="C1107" s="432">
        <v>28</v>
      </c>
      <c r="D1107" s="432" t="s">
        <v>3051</v>
      </c>
      <c r="E1107" s="432" t="s">
        <v>482</v>
      </c>
      <c r="F1107" s="432" t="s">
        <v>499</v>
      </c>
      <c r="G1107" s="434" t="str">
        <f>IF('5 ROMP Utilisation'!$E$73=0,"",'5 ROMP Utilisation'!$O$73)</f>
        <v/>
      </c>
    </row>
    <row r="1108" spans="1:7" x14ac:dyDescent="0.45">
      <c r="A1108" s="433" t="s">
        <v>761</v>
      </c>
      <c r="B1108" s="433" t="s">
        <v>497</v>
      </c>
      <c r="C1108" s="432">
        <v>28</v>
      </c>
      <c r="D1108" s="432" t="s">
        <v>760</v>
      </c>
      <c r="E1108" s="432" t="s">
        <v>482</v>
      </c>
      <c r="F1108" s="432" t="s">
        <v>383</v>
      </c>
      <c r="G1108" s="434" t="str">
        <f>IF('5 ROMP Utilisation'!$E$73=0,"",'5 ROMP Utilisation'!$T$73)</f>
        <v/>
      </c>
    </row>
    <row r="1109" spans="1:7" x14ac:dyDescent="0.45">
      <c r="A1109" s="433" t="s">
        <v>759</v>
      </c>
      <c r="B1109" s="433" t="s">
        <v>494</v>
      </c>
      <c r="C1109" s="432">
        <v>28</v>
      </c>
      <c r="D1109" s="432" t="s">
        <v>758</v>
      </c>
      <c r="E1109" s="432" t="s">
        <v>482</v>
      </c>
      <c r="F1109" s="432" t="s">
        <v>383</v>
      </c>
      <c r="G1109" s="431" t="str">
        <f>IF('5 ROMP Utilisation'!$E$73=0,"",'5 ROMP Utilisation'!$V$73)</f>
        <v/>
      </c>
    </row>
    <row r="1110" spans="1:7" ht="14.65" thickBot="1" x14ac:dyDescent="0.5">
      <c r="A1110" s="430" t="s">
        <v>757</v>
      </c>
      <c r="B1110" s="430"/>
      <c r="C1110" s="429">
        <v>28</v>
      </c>
      <c r="D1110" s="429" t="s">
        <v>756</v>
      </c>
      <c r="E1110" s="429" t="s">
        <v>482</v>
      </c>
      <c r="F1110" s="429" t="s">
        <v>490</v>
      </c>
      <c r="G1110" s="428" t="str">
        <f>IF('5 ROMP Utilisation'!$E$73=0,"",'5 ROMP Utilisation'!$AA$73)</f>
        <v/>
      </c>
    </row>
    <row r="1111" spans="1:7" x14ac:dyDescent="0.45">
      <c r="A1111" s="426" t="s">
        <v>755</v>
      </c>
      <c r="B1111" s="426" t="s">
        <v>513</v>
      </c>
      <c r="C1111" s="425">
        <v>28</v>
      </c>
      <c r="D1111" s="425" t="s">
        <v>754</v>
      </c>
      <c r="E1111" s="425" t="s">
        <v>482</v>
      </c>
      <c r="F1111" s="425" t="s">
        <v>499</v>
      </c>
      <c r="G1111" s="427">
        <f>'5 ROMP Utilisation'!$E$74</f>
        <v>0</v>
      </c>
    </row>
    <row r="1112" spans="1:7" x14ac:dyDescent="0.45">
      <c r="A1112" s="426" t="s">
        <v>753</v>
      </c>
      <c r="B1112" s="426"/>
      <c r="C1112" s="425">
        <v>28</v>
      </c>
      <c r="D1112" s="425" t="s">
        <v>752</v>
      </c>
      <c r="E1112" s="425" t="s">
        <v>482</v>
      </c>
      <c r="F1112" s="425" t="s">
        <v>499</v>
      </c>
      <c r="G1112" s="427" t="str">
        <f>IF('5 ROMP Utilisation'!$E$74=0,"",'5 ROMP Utilisation'!$H$74)</f>
        <v/>
      </c>
    </row>
    <row r="1113" spans="1:7" x14ac:dyDescent="0.45">
      <c r="A1113" s="426" t="s">
        <v>751</v>
      </c>
      <c r="B1113" s="426"/>
      <c r="C1113" s="425">
        <v>28</v>
      </c>
      <c r="D1113" s="425" t="s">
        <v>750</v>
      </c>
      <c r="E1113" s="425" t="s">
        <v>482</v>
      </c>
      <c r="F1113" s="425" t="s">
        <v>499</v>
      </c>
      <c r="G1113" s="427" t="str">
        <f>IF('5 ROMP Utilisation'!$E$74=0,"",'5 ROMP Utilisation'!$I$74)</f>
        <v/>
      </c>
    </row>
    <row r="1114" spans="1:7" x14ac:dyDescent="0.45">
      <c r="A1114" s="426" t="s">
        <v>749</v>
      </c>
      <c r="B1114" s="426"/>
      <c r="C1114" s="425">
        <v>28</v>
      </c>
      <c r="D1114" s="425" t="s">
        <v>748</v>
      </c>
      <c r="E1114" s="425" t="s">
        <v>482</v>
      </c>
      <c r="F1114" s="425" t="s">
        <v>499</v>
      </c>
      <c r="G1114" s="427" t="str">
        <f>IF('5 ROMP Utilisation'!$E$74=0,"",'5 ROMP Utilisation'!$J$74)</f>
        <v/>
      </c>
    </row>
    <row r="1115" spans="1:7" x14ac:dyDescent="0.45">
      <c r="A1115" s="426" t="s">
        <v>747</v>
      </c>
      <c r="B1115" s="426"/>
      <c r="C1115" s="425">
        <v>28</v>
      </c>
      <c r="D1115" s="425" t="s">
        <v>746</v>
      </c>
      <c r="E1115" s="425" t="s">
        <v>482</v>
      </c>
      <c r="F1115" s="425" t="s">
        <v>499</v>
      </c>
      <c r="G1115" s="427" t="str">
        <f>IF('5 ROMP Utilisation'!$E$74=0,"",'5 ROMP Utilisation'!$K$74)</f>
        <v/>
      </c>
    </row>
    <row r="1116" spans="1:7" x14ac:dyDescent="0.45">
      <c r="A1116" s="426" t="s">
        <v>745</v>
      </c>
      <c r="B1116" s="426"/>
      <c r="C1116" s="425">
        <v>28</v>
      </c>
      <c r="D1116" s="425" t="s">
        <v>744</v>
      </c>
      <c r="E1116" s="425" t="s">
        <v>482</v>
      </c>
      <c r="F1116" s="425" t="s">
        <v>499</v>
      </c>
      <c r="G1116" s="427" t="str">
        <f>IF('5 ROMP Utilisation'!$E$74=0,"",'5 ROMP Utilisation'!$L$74)</f>
        <v/>
      </c>
    </row>
    <row r="1117" spans="1:7" x14ac:dyDescent="0.45">
      <c r="A1117" s="426" t="s">
        <v>743</v>
      </c>
      <c r="B1117" s="426"/>
      <c r="C1117" s="425">
        <v>28</v>
      </c>
      <c r="D1117" s="425" t="s">
        <v>742</v>
      </c>
      <c r="E1117" s="425" t="s">
        <v>482</v>
      </c>
      <c r="F1117" s="425" t="s">
        <v>499</v>
      </c>
      <c r="G1117" s="427" t="str">
        <f>IF('5 ROMP Utilisation'!$E$74=0,"",'5 ROMP Utilisation'!$N$74)</f>
        <v/>
      </c>
    </row>
    <row r="1118" spans="1:7" x14ac:dyDescent="0.45">
      <c r="A1118" s="426" t="s">
        <v>3016</v>
      </c>
      <c r="B1118" s="426"/>
      <c r="C1118" s="425">
        <v>28</v>
      </c>
      <c r="D1118" s="425" t="s">
        <v>3052</v>
      </c>
      <c r="E1118" s="425" t="s">
        <v>482</v>
      </c>
      <c r="F1118" s="425" t="s">
        <v>499</v>
      </c>
      <c r="G1118" s="427" t="str">
        <f>IF('5 ROMP Utilisation'!$E$74=0,"",'5 ROMP Utilisation'!$O$74)</f>
        <v/>
      </c>
    </row>
    <row r="1119" spans="1:7" x14ac:dyDescent="0.45">
      <c r="A1119" s="426" t="s">
        <v>741</v>
      </c>
      <c r="B1119" s="426" t="s">
        <v>497</v>
      </c>
      <c r="C1119" s="425">
        <v>28</v>
      </c>
      <c r="D1119" s="425" t="s">
        <v>740</v>
      </c>
      <c r="E1119" s="425" t="s">
        <v>482</v>
      </c>
      <c r="F1119" s="425" t="s">
        <v>383</v>
      </c>
      <c r="G1119" s="427" t="str">
        <f>IF('5 ROMP Utilisation'!$E$74=0,"",'5 ROMP Utilisation'!$T$74)</f>
        <v/>
      </c>
    </row>
    <row r="1120" spans="1:7" x14ac:dyDescent="0.45">
      <c r="A1120" s="426" t="s">
        <v>739</v>
      </c>
      <c r="B1120" s="426" t="s">
        <v>494</v>
      </c>
      <c r="C1120" s="425">
        <v>28</v>
      </c>
      <c r="D1120" s="425" t="s">
        <v>738</v>
      </c>
      <c r="E1120" s="425" t="s">
        <v>482</v>
      </c>
      <c r="F1120" s="425" t="s">
        <v>383</v>
      </c>
      <c r="G1120" s="424" t="str">
        <f>IF('5 ROMP Utilisation'!$E$74=0,"",'5 ROMP Utilisation'!$V$74)</f>
        <v/>
      </c>
    </row>
    <row r="1121" spans="1:7" ht="14.65" thickBot="1" x14ac:dyDescent="0.5">
      <c r="A1121" s="423" t="s">
        <v>737</v>
      </c>
      <c r="B1121" s="423"/>
      <c r="C1121" s="422">
        <v>28</v>
      </c>
      <c r="D1121" s="422" t="s">
        <v>736</v>
      </c>
      <c r="E1121" s="422" t="s">
        <v>482</v>
      </c>
      <c r="F1121" s="422" t="s">
        <v>490</v>
      </c>
      <c r="G1121" s="421" t="str">
        <f>IF('5 ROMP Utilisation'!$E$74=0,"",'5 ROMP Utilisation'!$AA$74)</f>
        <v/>
      </c>
    </row>
    <row r="1122" spans="1:7" x14ac:dyDescent="0.45">
      <c r="A1122" s="433" t="s">
        <v>735</v>
      </c>
      <c r="B1122" s="433" t="s">
        <v>513</v>
      </c>
      <c r="C1122" s="432">
        <v>28</v>
      </c>
      <c r="D1122" s="432" t="s">
        <v>734</v>
      </c>
      <c r="E1122" s="432" t="s">
        <v>482</v>
      </c>
      <c r="F1122" s="432" t="s">
        <v>499</v>
      </c>
      <c r="G1122" s="434">
        <f>'5 ROMP Utilisation'!$E$75</f>
        <v>0</v>
      </c>
    </row>
    <row r="1123" spans="1:7" x14ac:dyDescent="0.45">
      <c r="A1123" s="433" t="s">
        <v>733</v>
      </c>
      <c r="B1123" s="433"/>
      <c r="C1123" s="432">
        <v>28</v>
      </c>
      <c r="D1123" s="432" t="s">
        <v>732</v>
      </c>
      <c r="E1123" s="432" t="s">
        <v>482</v>
      </c>
      <c r="F1123" s="432" t="s">
        <v>499</v>
      </c>
      <c r="G1123" s="434" t="str">
        <f>IF('5 ROMP Utilisation'!$E$75=0,"",'5 ROMP Utilisation'!$H$75)</f>
        <v/>
      </c>
    </row>
    <row r="1124" spans="1:7" x14ac:dyDescent="0.45">
      <c r="A1124" s="433" t="s">
        <v>731</v>
      </c>
      <c r="B1124" s="433"/>
      <c r="C1124" s="432">
        <v>28</v>
      </c>
      <c r="D1124" s="432" t="s">
        <v>730</v>
      </c>
      <c r="E1124" s="432" t="s">
        <v>482</v>
      </c>
      <c r="F1124" s="432" t="s">
        <v>499</v>
      </c>
      <c r="G1124" s="434" t="str">
        <f>IF('5 ROMP Utilisation'!$E$75=0,"",'5 ROMP Utilisation'!$I$75)</f>
        <v/>
      </c>
    </row>
    <row r="1125" spans="1:7" x14ac:dyDescent="0.45">
      <c r="A1125" s="433" t="s">
        <v>729</v>
      </c>
      <c r="B1125" s="433"/>
      <c r="C1125" s="432">
        <v>28</v>
      </c>
      <c r="D1125" s="432" t="s">
        <v>728</v>
      </c>
      <c r="E1125" s="432" t="s">
        <v>482</v>
      </c>
      <c r="F1125" s="432" t="s">
        <v>499</v>
      </c>
      <c r="G1125" s="434" t="str">
        <f>IF('5 ROMP Utilisation'!$E$75=0,"",'5 ROMP Utilisation'!$J$75)</f>
        <v/>
      </c>
    </row>
    <row r="1126" spans="1:7" x14ac:dyDescent="0.45">
      <c r="A1126" s="433" t="s">
        <v>727</v>
      </c>
      <c r="B1126" s="433"/>
      <c r="C1126" s="432">
        <v>28</v>
      </c>
      <c r="D1126" s="432" t="s">
        <v>726</v>
      </c>
      <c r="E1126" s="432" t="s">
        <v>482</v>
      </c>
      <c r="F1126" s="432" t="s">
        <v>499</v>
      </c>
      <c r="G1126" s="434" t="str">
        <f>IF('5 ROMP Utilisation'!$E$75=0,"",'5 ROMP Utilisation'!$K$75)</f>
        <v/>
      </c>
    </row>
    <row r="1127" spans="1:7" x14ac:dyDescent="0.45">
      <c r="A1127" s="433" t="s">
        <v>725</v>
      </c>
      <c r="B1127" s="433"/>
      <c r="C1127" s="432">
        <v>28</v>
      </c>
      <c r="D1127" s="432" t="s">
        <v>724</v>
      </c>
      <c r="E1127" s="432" t="s">
        <v>482</v>
      </c>
      <c r="F1127" s="432" t="s">
        <v>499</v>
      </c>
      <c r="G1127" s="434" t="str">
        <f>IF('5 ROMP Utilisation'!$E$75=0,"",'5 ROMP Utilisation'!$L$75)</f>
        <v/>
      </c>
    </row>
    <row r="1128" spans="1:7" x14ac:dyDescent="0.45">
      <c r="A1128" s="433" t="s">
        <v>723</v>
      </c>
      <c r="B1128" s="433"/>
      <c r="C1128" s="432">
        <v>28</v>
      </c>
      <c r="D1128" s="432" t="s">
        <v>722</v>
      </c>
      <c r="E1128" s="432" t="s">
        <v>482</v>
      </c>
      <c r="F1128" s="432" t="s">
        <v>499</v>
      </c>
      <c r="G1128" s="434" t="str">
        <f>IF('5 ROMP Utilisation'!$E$75=0,"",'5 ROMP Utilisation'!$N$75)</f>
        <v/>
      </c>
    </row>
    <row r="1129" spans="1:7" x14ac:dyDescent="0.45">
      <c r="A1129" s="433" t="s">
        <v>3017</v>
      </c>
      <c r="B1129" s="433"/>
      <c r="C1129" s="432">
        <v>28</v>
      </c>
      <c r="D1129" s="432" t="s">
        <v>3053</v>
      </c>
      <c r="E1129" s="432" t="s">
        <v>482</v>
      </c>
      <c r="F1129" s="432" t="s">
        <v>499</v>
      </c>
      <c r="G1129" s="434" t="str">
        <f>IF('5 ROMP Utilisation'!$E$75=0,"",'5 ROMP Utilisation'!$O$75)</f>
        <v/>
      </c>
    </row>
    <row r="1130" spans="1:7" x14ac:dyDescent="0.45">
      <c r="A1130" s="433" t="s">
        <v>721</v>
      </c>
      <c r="B1130" s="433" t="s">
        <v>497</v>
      </c>
      <c r="C1130" s="432">
        <v>28</v>
      </c>
      <c r="D1130" s="432" t="s">
        <v>720</v>
      </c>
      <c r="E1130" s="432" t="s">
        <v>482</v>
      </c>
      <c r="F1130" s="432" t="s">
        <v>383</v>
      </c>
      <c r="G1130" s="434" t="str">
        <f>IF('5 ROMP Utilisation'!$E$75=0,"",'5 ROMP Utilisation'!$T$75)</f>
        <v/>
      </c>
    </row>
    <row r="1131" spans="1:7" x14ac:dyDescent="0.45">
      <c r="A1131" s="433" t="s">
        <v>719</v>
      </c>
      <c r="B1131" s="433" t="s">
        <v>494</v>
      </c>
      <c r="C1131" s="432">
        <v>28</v>
      </c>
      <c r="D1131" s="432" t="s">
        <v>718</v>
      </c>
      <c r="E1131" s="432" t="s">
        <v>482</v>
      </c>
      <c r="F1131" s="432" t="s">
        <v>383</v>
      </c>
      <c r="G1131" s="431" t="str">
        <f>IF('5 ROMP Utilisation'!$E$75=0,"",'5 ROMP Utilisation'!$V$75)</f>
        <v/>
      </c>
    </row>
    <row r="1132" spans="1:7" ht="14.65" thickBot="1" x14ac:dyDescent="0.5">
      <c r="A1132" s="430" t="s">
        <v>717</v>
      </c>
      <c r="B1132" s="430"/>
      <c r="C1132" s="429">
        <v>28</v>
      </c>
      <c r="D1132" s="429" t="s">
        <v>716</v>
      </c>
      <c r="E1132" s="429" t="s">
        <v>482</v>
      </c>
      <c r="F1132" s="429" t="s">
        <v>490</v>
      </c>
      <c r="G1132" s="428" t="str">
        <f>IF('5 ROMP Utilisation'!$E$75=0,"",'5 ROMP Utilisation'!$AA$75)</f>
        <v/>
      </c>
    </row>
    <row r="1133" spans="1:7" x14ac:dyDescent="0.45">
      <c r="A1133" s="426" t="s">
        <v>715</v>
      </c>
      <c r="B1133" s="426" t="s">
        <v>513</v>
      </c>
      <c r="C1133" s="425">
        <v>28</v>
      </c>
      <c r="D1133" s="425" t="s">
        <v>714</v>
      </c>
      <c r="E1133" s="425" t="s">
        <v>482</v>
      </c>
      <c r="F1133" s="425" t="s">
        <v>499</v>
      </c>
      <c r="G1133" s="427">
        <f>'5 ROMP Utilisation'!$E$76</f>
        <v>0</v>
      </c>
    </row>
    <row r="1134" spans="1:7" x14ac:dyDescent="0.45">
      <c r="A1134" s="426" t="s">
        <v>713</v>
      </c>
      <c r="B1134" s="426"/>
      <c r="C1134" s="425">
        <v>28</v>
      </c>
      <c r="D1134" s="425" t="s">
        <v>712</v>
      </c>
      <c r="E1134" s="425" t="s">
        <v>482</v>
      </c>
      <c r="F1134" s="425" t="s">
        <v>499</v>
      </c>
      <c r="G1134" s="427" t="str">
        <f>IF('5 ROMP Utilisation'!$E$76=0,"",'5 ROMP Utilisation'!$H$76)</f>
        <v/>
      </c>
    </row>
    <row r="1135" spans="1:7" x14ac:dyDescent="0.45">
      <c r="A1135" s="426" t="s">
        <v>711</v>
      </c>
      <c r="B1135" s="426"/>
      <c r="C1135" s="425">
        <v>28</v>
      </c>
      <c r="D1135" s="425" t="s">
        <v>710</v>
      </c>
      <c r="E1135" s="425" t="s">
        <v>482</v>
      </c>
      <c r="F1135" s="425" t="s">
        <v>499</v>
      </c>
      <c r="G1135" s="427" t="str">
        <f>IF('5 ROMP Utilisation'!$E$76=0,"",'5 ROMP Utilisation'!$I$76)</f>
        <v/>
      </c>
    </row>
    <row r="1136" spans="1:7" x14ac:dyDescent="0.45">
      <c r="A1136" s="426" t="s">
        <v>709</v>
      </c>
      <c r="B1136" s="426"/>
      <c r="C1136" s="425">
        <v>28</v>
      </c>
      <c r="D1136" s="425" t="s">
        <v>708</v>
      </c>
      <c r="E1136" s="425" t="s">
        <v>482</v>
      </c>
      <c r="F1136" s="425" t="s">
        <v>499</v>
      </c>
      <c r="G1136" s="427" t="str">
        <f>IF('5 ROMP Utilisation'!$E$76=0,"",'5 ROMP Utilisation'!$J$76)</f>
        <v/>
      </c>
    </row>
    <row r="1137" spans="1:7" x14ac:dyDescent="0.45">
      <c r="A1137" s="426" t="s">
        <v>707</v>
      </c>
      <c r="B1137" s="426"/>
      <c r="C1137" s="425">
        <v>28</v>
      </c>
      <c r="D1137" s="425" t="s">
        <v>706</v>
      </c>
      <c r="E1137" s="425" t="s">
        <v>482</v>
      </c>
      <c r="F1137" s="425" t="s">
        <v>499</v>
      </c>
      <c r="G1137" s="427" t="str">
        <f>IF('5 ROMP Utilisation'!$E$76=0,"",'5 ROMP Utilisation'!$K$76)</f>
        <v/>
      </c>
    </row>
    <row r="1138" spans="1:7" x14ac:dyDescent="0.45">
      <c r="A1138" s="426" t="s">
        <v>705</v>
      </c>
      <c r="B1138" s="426"/>
      <c r="C1138" s="425">
        <v>28</v>
      </c>
      <c r="D1138" s="425" t="s">
        <v>704</v>
      </c>
      <c r="E1138" s="425" t="s">
        <v>482</v>
      </c>
      <c r="F1138" s="425" t="s">
        <v>499</v>
      </c>
      <c r="G1138" s="427" t="str">
        <f>IF('5 ROMP Utilisation'!$E$76=0,"",'5 ROMP Utilisation'!$L$76)</f>
        <v/>
      </c>
    </row>
    <row r="1139" spans="1:7" x14ac:dyDescent="0.45">
      <c r="A1139" s="426" t="s">
        <v>703</v>
      </c>
      <c r="B1139" s="426"/>
      <c r="C1139" s="425">
        <v>28</v>
      </c>
      <c r="D1139" s="425" t="s">
        <v>702</v>
      </c>
      <c r="E1139" s="425" t="s">
        <v>482</v>
      </c>
      <c r="F1139" s="425" t="s">
        <v>499</v>
      </c>
      <c r="G1139" s="427" t="str">
        <f>IF('5 ROMP Utilisation'!$E$76=0,"",'5 ROMP Utilisation'!$N$76)</f>
        <v/>
      </c>
    </row>
    <row r="1140" spans="1:7" x14ac:dyDescent="0.45">
      <c r="A1140" s="426" t="s">
        <v>3018</v>
      </c>
      <c r="B1140" s="426"/>
      <c r="C1140" s="425">
        <v>28</v>
      </c>
      <c r="D1140" s="425" t="s">
        <v>3054</v>
      </c>
      <c r="E1140" s="425" t="s">
        <v>482</v>
      </c>
      <c r="F1140" s="425" t="s">
        <v>499</v>
      </c>
      <c r="G1140" s="427" t="str">
        <f>IF('5 ROMP Utilisation'!$E$76=0,"",'5 ROMP Utilisation'!$O$76)</f>
        <v/>
      </c>
    </row>
    <row r="1141" spans="1:7" x14ac:dyDescent="0.45">
      <c r="A1141" s="426" t="s">
        <v>701</v>
      </c>
      <c r="B1141" s="426" t="s">
        <v>497</v>
      </c>
      <c r="C1141" s="425">
        <v>28</v>
      </c>
      <c r="D1141" s="425" t="s">
        <v>700</v>
      </c>
      <c r="E1141" s="425" t="s">
        <v>482</v>
      </c>
      <c r="F1141" s="425" t="s">
        <v>383</v>
      </c>
      <c r="G1141" s="427" t="str">
        <f>IF('5 ROMP Utilisation'!$E$76=0,"",'5 ROMP Utilisation'!$T$76)</f>
        <v/>
      </c>
    </row>
    <row r="1142" spans="1:7" x14ac:dyDescent="0.45">
      <c r="A1142" s="426" t="s">
        <v>699</v>
      </c>
      <c r="B1142" s="426" t="s">
        <v>494</v>
      </c>
      <c r="C1142" s="425">
        <v>28</v>
      </c>
      <c r="D1142" s="425" t="s">
        <v>698</v>
      </c>
      <c r="E1142" s="425" t="s">
        <v>482</v>
      </c>
      <c r="F1142" s="425" t="s">
        <v>383</v>
      </c>
      <c r="G1142" s="424" t="str">
        <f>IF('5 ROMP Utilisation'!$E$76=0,"",'5 ROMP Utilisation'!$V$76)</f>
        <v/>
      </c>
    </row>
    <row r="1143" spans="1:7" ht="14.65" thickBot="1" x14ac:dyDescent="0.5">
      <c r="A1143" s="423" t="s">
        <v>697</v>
      </c>
      <c r="B1143" s="423"/>
      <c r="C1143" s="422">
        <v>28</v>
      </c>
      <c r="D1143" s="422" t="s">
        <v>696</v>
      </c>
      <c r="E1143" s="422" t="s">
        <v>482</v>
      </c>
      <c r="F1143" s="422" t="s">
        <v>490</v>
      </c>
      <c r="G1143" s="421" t="str">
        <f>IF('5 ROMP Utilisation'!$E$76=0,"",'5 ROMP Utilisation'!$AA$76)</f>
        <v/>
      </c>
    </row>
    <row r="1144" spans="1:7" x14ac:dyDescent="0.45">
      <c r="A1144" s="433" t="s">
        <v>695</v>
      </c>
      <c r="B1144" s="433" t="s">
        <v>513</v>
      </c>
      <c r="C1144" s="432">
        <v>28</v>
      </c>
      <c r="D1144" s="432" t="s">
        <v>694</v>
      </c>
      <c r="E1144" s="432" t="s">
        <v>482</v>
      </c>
      <c r="F1144" s="432" t="s">
        <v>499</v>
      </c>
      <c r="G1144" s="434">
        <f>'5 ROMP Utilisation'!$E$77</f>
        <v>0</v>
      </c>
    </row>
    <row r="1145" spans="1:7" x14ac:dyDescent="0.45">
      <c r="A1145" s="433" t="s">
        <v>693</v>
      </c>
      <c r="B1145" s="433"/>
      <c r="C1145" s="432">
        <v>28</v>
      </c>
      <c r="D1145" s="432" t="s">
        <v>692</v>
      </c>
      <c r="E1145" s="432" t="s">
        <v>482</v>
      </c>
      <c r="F1145" s="432" t="s">
        <v>499</v>
      </c>
      <c r="G1145" s="434" t="str">
        <f>IF('5 ROMP Utilisation'!$E$77=0,"",'5 ROMP Utilisation'!$H$77)</f>
        <v/>
      </c>
    </row>
    <row r="1146" spans="1:7" x14ac:dyDescent="0.45">
      <c r="A1146" s="433" t="s">
        <v>691</v>
      </c>
      <c r="B1146" s="433"/>
      <c r="C1146" s="432">
        <v>28</v>
      </c>
      <c r="D1146" s="432" t="s">
        <v>690</v>
      </c>
      <c r="E1146" s="432" t="s">
        <v>482</v>
      </c>
      <c r="F1146" s="432" t="s">
        <v>499</v>
      </c>
      <c r="G1146" s="434" t="str">
        <f>IF('5 ROMP Utilisation'!$E$77=0,"",'5 ROMP Utilisation'!$I$77)</f>
        <v/>
      </c>
    </row>
    <row r="1147" spans="1:7" x14ac:dyDescent="0.45">
      <c r="A1147" s="433" t="s">
        <v>689</v>
      </c>
      <c r="B1147" s="433"/>
      <c r="C1147" s="432">
        <v>28</v>
      </c>
      <c r="D1147" s="432" t="s">
        <v>688</v>
      </c>
      <c r="E1147" s="432" t="s">
        <v>482</v>
      </c>
      <c r="F1147" s="432" t="s">
        <v>499</v>
      </c>
      <c r="G1147" s="434" t="str">
        <f>IF('5 ROMP Utilisation'!$E$77=0,"",'5 ROMP Utilisation'!$J$77)</f>
        <v/>
      </c>
    </row>
    <row r="1148" spans="1:7" x14ac:dyDescent="0.45">
      <c r="A1148" s="433" t="s">
        <v>687</v>
      </c>
      <c r="B1148" s="433"/>
      <c r="C1148" s="432">
        <v>28</v>
      </c>
      <c r="D1148" s="432" t="s">
        <v>686</v>
      </c>
      <c r="E1148" s="432" t="s">
        <v>482</v>
      </c>
      <c r="F1148" s="432" t="s">
        <v>499</v>
      </c>
      <c r="G1148" s="434" t="str">
        <f>IF('5 ROMP Utilisation'!$E$77=0,"",'5 ROMP Utilisation'!$K$77)</f>
        <v/>
      </c>
    </row>
    <row r="1149" spans="1:7" x14ac:dyDescent="0.45">
      <c r="A1149" s="433" t="s">
        <v>685</v>
      </c>
      <c r="B1149" s="433"/>
      <c r="C1149" s="432">
        <v>28</v>
      </c>
      <c r="D1149" s="432" t="s">
        <v>684</v>
      </c>
      <c r="E1149" s="432" t="s">
        <v>482</v>
      </c>
      <c r="F1149" s="432" t="s">
        <v>499</v>
      </c>
      <c r="G1149" s="434" t="str">
        <f>IF('5 ROMP Utilisation'!$E$77=0,"",'5 ROMP Utilisation'!$L$77)</f>
        <v/>
      </c>
    </row>
    <row r="1150" spans="1:7" x14ac:dyDescent="0.45">
      <c r="A1150" s="433" t="s">
        <v>683</v>
      </c>
      <c r="B1150" s="433"/>
      <c r="C1150" s="432">
        <v>28</v>
      </c>
      <c r="D1150" s="432" t="s">
        <v>682</v>
      </c>
      <c r="E1150" s="432" t="s">
        <v>482</v>
      </c>
      <c r="F1150" s="432" t="s">
        <v>499</v>
      </c>
      <c r="G1150" s="434" t="str">
        <f>IF('5 ROMP Utilisation'!$E$77=0,"",'5 ROMP Utilisation'!$N$77)</f>
        <v/>
      </c>
    </row>
    <row r="1151" spans="1:7" x14ac:dyDescent="0.45">
      <c r="A1151" s="433" t="s">
        <v>3019</v>
      </c>
      <c r="B1151" s="433"/>
      <c r="C1151" s="432">
        <v>28</v>
      </c>
      <c r="D1151" s="432" t="s">
        <v>3055</v>
      </c>
      <c r="E1151" s="432" t="s">
        <v>482</v>
      </c>
      <c r="F1151" s="432" t="s">
        <v>499</v>
      </c>
      <c r="G1151" s="434" t="str">
        <f>IF('5 ROMP Utilisation'!$E$77=0,"",'5 ROMP Utilisation'!$O$77)</f>
        <v/>
      </c>
    </row>
    <row r="1152" spans="1:7" x14ac:dyDescent="0.45">
      <c r="A1152" s="433" t="s">
        <v>681</v>
      </c>
      <c r="B1152" s="433" t="s">
        <v>497</v>
      </c>
      <c r="C1152" s="432">
        <v>28</v>
      </c>
      <c r="D1152" s="432" t="s">
        <v>680</v>
      </c>
      <c r="E1152" s="432" t="s">
        <v>482</v>
      </c>
      <c r="F1152" s="432" t="s">
        <v>383</v>
      </c>
      <c r="G1152" s="434" t="str">
        <f>IF('5 ROMP Utilisation'!$E$77=0,"",'5 ROMP Utilisation'!$T$77)</f>
        <v/>
      </c>
    </row>
    <row r="1153" spans="1:7" x14ac:dyDescent="0.45">
      <c r="A1153" s="433" t="s">
        <v>679</v>
      </c>
      <c r="B1153" s="433" t="s">
        <v>494</v>
      </c>
      <c r="C1153" s="432">
        <v>28</v>
      </c>
      <c r="D1153" s="432" t="s">
        <v>678</v>
      </c>
      <c r="E1153" s="432" t="s">
        <v>482</v>
      </c>
      <c r="F1153" s="432" t="s">
        <v>383</v>
      </c>
      <c r="G1153" s="431" t="str">
        <f>IF('5 ROMP Utilisation'!$E$77=0,"",'5 ROMP Utilisation'!$V$77)</f>
        <v/>
      </c>
    </row>
    <row r="1154" spans="1:7" ht="14.65" thickBot="1" x14ac:dyDescent="0.5">
      <c r="A1154" s="430" t="s">
        <v>677</v>
      </c>
      <c r="B1154" s="430"/>
      <c r="C1154" s="429">
        <v>28</v>
      </c>
      <c r="D1154" s="429" t="s">
        <v>676</v>
      </c>
      <c r="E1154" s="429" t="s">
        <v>482</v>
      </c>
      <c r="F1154" s="429" t="s">
        <v>490</v>
      </c>
      <c r="G1154" s="428" t="str">
        <f>IF('5 ROMP Utilisation'!$E$77=0,"",'5 ROMP Utilisation'!$AA$77)</f>
        <v/>
      </c>
    </row>
    <row r="1155" spans="1:7" x14ac:dyDescent="0.45">
      <c r="A1155" s="426" t="s">
        <v>675</v>
      </c>
      <c r="B1155" s="426" t="s">
        <v>513</v>
      </c>
      <c r="C1155" s="425">
        <v>28</v>
      </c>
      <c r="D1155" s="425" t="s">
        <v>674</v>
      </c>
      <c r="E1155" s="425" t="s">
        <v>482</v>
      </c>
      <c r="F1155" s="425" t="s">
        <v>499</v>
      </c>
      <c r="G1155" s="427">
        <f>'5 ROMP Utilisation'!$E$78</f>
        <v>0</v>
      </c>
    </row>
    <row r="1156" spans="1:7" x14ac:dyDescent="0.45">
      <c r="A1156" s="426" t="s">
        <v>673</v>
      </c>
      <c r="B1156" s="426"/>
      <c r="C1156" s="425">
        <v>28</v>
      </c>
      <c r="D1156" s="425" t="s">
        <v>672</v>
      </c>
      <c r="E1156" s="425" t="s">
        <v>482</v>
      </c>
      <c r="F1156" s="425" t="s">
        <v>499</v>
      </c>
      <c r="G1156" s="427" t="str">
        <f>IF('5 ROMP Utilisation'!$E$78=0,"",'5 ROMP Utilisation'!$H$78)</f>
        <v/>
      </c>
    </row>
    <row r="1157" spans="1:7" x14ac:dyDescent="0.45">
      <c r="A1157" s="426" t="s">
        <v>671</v>
      </c>
      <c r="B1157" s="426"/>
      <c r="C1157" s="425">
        <v>28</v>
      </c>
      <c r="D1157" s="425" t="s">
        <v>670</v>
      </c>
      <c r="E1157" s="425" t="s">
        <v>482</v>
      </c>
      <c r="F1157" s="425" t="s">
        <v>499</v>
      </c>
      <c r="G1157" s="427" t="str">
        <f>IF('5 ROMP Utilisation'!$E$78=0,"",'5 ROMP Utilisation'!$I$78)</f>
        <v/>
      </c>
    </row>
    <row r="1158" spans="1:7" x14ac:dyDescent="0.45">
      <c r="A1158" s="426" t="s">
        <v>669</v>
      </c>
      <c r="B1158" s="426"/>
      <c r="C1158" s="425">
        <v>28</v>
      </c>
      <c r="D1158" s="425" t="s">
        <v>668</v>
      </c>
      <c r="E1158" s="425" t="s">
        <v>482</v>
      </c>
      <c r="F1158" s="425" t="s">
        <v>499</v>
      </c>
      <c r="G1158" s="427" t="str">
        <f>IF('5 ROMP Utilisation'!$E$78=0,"",'5 ROMP Utilisation'!$J$78)</f>
        <v/>
      </c>
    </row>
    <row r="1159" spans="1:7" x14ac:dyDescent="0.45">
      <c r="A1159" s="426" t="s">
        <v>667</v>
      </c>
      <c r="B1159" s="426"/>
      <c r="C1159" s="425">
        <v>28</v>
      </c>
      <c r="D1159" s="425" t="s">
        <v>666</v>
      </c>
      <c r="E1159" s="425" t="s">
        <v>482</v>
      </c>
      <c r="F1159" s="425" t="s">
        <v>499</v>
      </c>
      <c r="G1159" s="427" t="str">
        <f>IF('5 ROMP Utilisation'!$E$78=0,"",'5 ROMP Utilisation'!$K$78)</f>
        <v/>
      </c>
    </row>
    <row r="1160" spans="1:7" x14ac:dyDescent="0.45">
      <c r="A1160" s="426" t="s">
        <v>665</v>
      </c>
      <c r="B1160" s="426"/>
      <c r="C1160" s="425">
        <v>28</v>
      </c>
      <c r="D1160" s="425" t="s">
        <v>664</v>
      </c>
      <c r="E1160" s="425" t="s">
        <v>482</v>
      </c>
      <c r="F1160" s="425" t="s">
        <v>499</v>
      </c>
      <c r="G1160" s="427" t="str">
        <f>IF('5 ROMP Utilisation'!$E$78=0,"",'5 ROMP Utilisation'!$L$78)</f>
        <v/>
      </c>
    </row>
    <row r="1161" spans="1:7" x14ac:dyDescent="0.45">
      <c r="A1161" s="426" t="s">
        <v>663</v>
      </c>
      <c r="B1161" s="426"/>
      <c r="C1161" s="425">
        <v>28</v>
      </c>
      <c r="D1161" s="425" t="s">
        <v>662</v>
      </c>
      <c r="E1161" s="425" t="s">
        <v>482</v>
      </c>
      <c r="F1161" s="425" t="s">
        <v>499</v>
      </c>
      <c r="G1161" s="427" t="str">
        <f>IF('5 ROMP Utilisation'!$E$78=0,"",'5 ROMP Utilisation'!$N$78)</f>
        <v/>
      </c>
    </row>
    <row r="1162" spans="1:7" x14ac:dyDescent="0.45">
      <c r="A1162" s="426" t="s">
        <v>3020</v>
      </c>
      <c r="B1162" s="426"/>
      <c r="C1162" s="425">
        <v>28</v>
      </c>
      <c r="D1162" s="425" t="s">
        <v>3056</v>
      </c>
      <c r="E1162" s="425" t="s">
        <v>482</v>
      </c>
      <c r="F1162" s="425" t="s">
        <v>499</v>
      </c>
      <c r="G1162" s="427" t="str">
        <f>IF('5 ROMP Utilisation'!$E$78=0,"",'5 ROMP Utilisation'!$O$78)</f>
        <v/>
      </c>
    </row>
    <row r="1163" spans="1:7" x14ac:dyDescent="0.45">
      <c r="A1163" s="426" t="s">
        <v>661</v>
      </c>
      <c r="B1163" s="426" t="s">
        <v>497</v>
      </c>
      <c r="C1163" s="425">
        <v>28</v>
      </c>
      <c r="D1163" s="425" t="s">
        <v>660</v>
      </c>
      <c r="E1163" s="425" t="s">
        <v>482</v>
      </c>
      <c r="F1163" s="425" t="s">
        <v>383</v>
      </c>
      <c r="G1163" s="427" t="str">
        <f>IF('5 ROMP Utilisation'!$E$78=0,"",'5 ROMP Utilisation'!$T$78)</f>
        <v/>
      </c>
    </row>
    <row r="1164" spans="1:7" x14ac:dyDescent="0.45">
      <c r="A1164" s="426" t="s">
        <v>659</v>
      </c>
      <c r="B1164" s="426" t="s">
        <v>494</v>
      </c>
      <c r="C1164" s="425">
        <v>28</v>
      </c>
      <c r="D1164" s="425" t="s">
        <v>658</v>
      </c>
      <c r="E1164" s="425" t="s">
        <v>482</v>
      </c>
      <c r="F1164" s="425" t="s">
        <v>383</v>
      </c>
      <c r="G1164" s="424" t="str">
        <f>IF('5 ROMP Utilisation'!$E$78=0,"",'5 ROMP Utilisation'!$V$78)</f>
        <v/>
      </c>
    </row>
    <row r="1165" spans="1:7" ht="14.65" thickBot="1" x14ac:dyDescent="0.5">
      <c r="A1165" s="423" t="s">
        <v>657</v>
      </c>
      <c r="B1165" s="423"/>
      <c r="C1165" s="422">
        <v>28</v>
      </c>
      <c r="D1165" s="422" t="s">
        <v>656</v>
      </c>
      <c r="E1165" s="422" t="s">
        <v>482</v>
      </c>
      <c r="F1165" s="422" t="s">
        <v>490</v>
      </c>
      <c r="G1165" s="421" t="str">
        <f>IF('5 ROMP Utilisation'!$E$78=0,"",'5 ROMP Utilisation'!$AA$78)</f>
        <v/>
      </c>
    </row>
    <row r="1166" spans="1:7" x14ac:dyDescent="0.45">
      <c r="A1166" s="433" t="s">
        <v>655</v>
      </c>
      <c r="B1166" s="433" t="s">
        <v>513</v>
      </c>
      <c r="C1166" s="432">
        <v>28</v>
      </c>
      <c r="D1166" s="432" t="s">
        <v>654</v>
      </c>
      <c r="E1166" s="432" t="s">
        <v>482</v>
      </c>
      <c r="F1166" s="432" t="s">
        <v>499</v>
      </c>
      <c r="G1166" s="434">
        <f>'5 ROMP Utilisation'!$E$79</f>
        <v>0</v>
      </c>
    </row>
    <row r="1167" spans="1:7" x14ac:dyDescent="0.45">
      <c r="A1167" s="433" t="s">
        <v>653</v>
      </c>
      <c r="B1167" s="433"/>
      <c r="C1167" s="432">
        <v>28</v>
      </c>
      <c r="D1167" s="432" t="s">
        <v>652</v>
      </c>
      <c r="E1167" s="432" t="s">
        <v>482</v>
      </c>
      <c r="F1167" s="432" t="s">
        <v>499</v>
      </c>
      <c r="G1167" s="434" t="str">
        <f>IF('5 ROMP Utilisation'!$E$79=0,"",'5 ROMP Utilisation'!$H$79)</f>
        <v/>
      </c>
    </row>
    <row r="1168" spans="1:7" x14ac:dyDescent="0.45">
      <c r="A1168" s="433" t="s">
        <v>651</v>
      </c>
      <c r="B1168" s="433"/>
      <c r="C1168" s="432">
        <v>28</v>
      </c>
      <c r="D1168" s="432" t="s">
        <v>650</v>
      </c>
      <c r="E1168" s="432" t="s">
        <v>482</v>
      </c>
      <c r="F1168" s="432" t="s">
        <v>499</v>
      </c>
      <c r="G1168" s="434" t="str">
        <f>IF('5 ROMP Utilisation'!$E$79=0,"",'5 ROMP Utilisation'!$I$79)</f>
        <v/>
      </c>
    </row>
    <row r="1169" spans="1:7" x14ac:dyDescent="0.45">
      <c r="A1169" s="433" t="s">
        <v>649</v>
      </c>
      <c r="B1169" s="433"/>
      <c r="C1169" s="432">
        <v>28</v>
      </c>
      <c r="D1169" s="432" t="s">
        <v>648</v>
      </c>
      <c r="E1169" s="432" t="s">
        <v>482</v>
      </c>
      <c r="F1169" s="432" t="s">
        <v>499</v>
      </c>
      <c r="G1169" s="434" t="str">
        <f>IF('5 ROMP Utilisation'!$E$79=0,"",'5 ROMP Utilisation'!$J$79)</f>
        <v/>
      </c>
    </row>
    <row r="1170" spans="1:7" x14ac:dyDescent="0.45">
      <c r="A1170" s="433" t="s">
        <v>647</v>
      </c>
      <c r="B1170" s="433"/>
      <c r="C1170" s="432">
        <v>28</v>
      </c>
      <c r="D1170" s="432" t="s">
        <v>646</v>
      </c>
      <c r="E1170" s="432" t="s">
        <v>482</v>
      </c>
      <c r="F1170" s="432" t="s">
        <v>499</v>
      </c>
      <c r="G1170" s="434" t="str">
        <f>IF('5 ROMP Utilisation'!$E$79=0,"",'5 ROMP Utilisation'!$K$79)</f>
        <v/>
      </c>
    </row>
    <row r="1171" spans="1:7" x14ac:dyDescent="0.45">
      <c r="A1171" s="433" t="s">
        <v>645</v>
      </c>
      <c r="B1171" s="433"/>
      <c r="C1171" s="432">
        <v>28</v>
      </c>
      <c r="D1171" s="432" t="s">
        <v>644</v>
      </c>
      <c r="E1171" s="432" t="s">
        <v>482</v>
      </c>
      <c r="F1171" s="432" t="s">
        <v>499</v>
      </c>
      <c r="G1171" s="434" t="str">
        <f>IF('5 ROMP Utilisation'!$E$79=0,"",'5 ROMP Utilisation'!$L$79)</f>
        <v/>
      </c>
    </row>
    <row r="1172" spans="1:7" x14ac:dyDescent="0.45">
      <c r="A1172" s="433" t="s">
        <v>643</v>
      </c>
      <c r="B1172" s="433"/>
      <c r="C1172" s="432">
        <v>28</v>
      </c>
      <c r="D1172" s="432" t="s">
        <v>642</v>
      </c>
      <c r="E1172" s="432" t="s">
        <v>482</v>
      </c>
      <c r="F1172" s="432" t="s">
        <v>499</v>
      </c>
      <c r="G1172" s="434" t="str">
        <f>IF('5 ROMP Utilisation'!$E$79=0,"",'5 ROMP Utilisation'!$N$79)</f>
        <v/>
      </c>
    </row>
    <row r="1173" spans="1:7" x14ac:dyDescent="0.45">
      <c r="A1173" s="433" t="s">
        <v>3021</v>
      </c>
      <c r="B1173" s="433"/>
      <c r="C1173" s="432">
        <v>28</v>
      </c>
      <c r="D1173" s="432" t="s">
        <v>3057</v>
      </c>
      <c r="E1173" s="432" t="s">
        <v>482</v>
      </c>
      <c r="F1173" s="432" t="s">
        <v>499</v>
      </c>
      <c r="G1173" s="434" t="str">
        <f>IF('5 ROMP Utilisation'!$E$79=0,"",'5 ROMP Utilisation'!$O$79)</f>
        <v/>
      </c>
    </row>
    <row r="1174" spans="1:7" x14ac:dyDescent="0.45">
      <c r="A1174" s="433" t="s">
        <v>641</v>
      </c>
      <c r="B1174" s="433" t="s">
        <v>497</v>
      </c>
      <c r="C1174" s="432">
        <v>28</v>
      </c>
      <c r="D1174" s="432" t="s">
        <v>640</v>
      </c>
      <c r="E1174" s="432" t="s">
        <v>482</v>
      </c>
      <c r="F1174" s="432" t="s">
        <v>383</v>
      </c>
      <c r="G1174" s="434" t="str">
        <f>IF('5 ROMP Utilisation'!$E$79=0,"",'5 ROMP Utilisation'!$T$79)</f>
        <v/>
      </c>
    </row>
    <row r="1175" spans="1:7" x14ac:dyDescent="0.45">
      <c r="A1175" s="433" t="s">
        <v>639</v>
      </c>
      <c r="B1175" s="433" t="s">
        <v>494</v>
      </c>
      <c r="C1175" s="432">
        <v>28</v>
      </c>
      <c r="D1175" s="432" t="s">
        <v>638</v>
      </c>
      <c r="E1175" s="432" t="s">
        <v>482</v>
      </c>
      <c r="F1175" s="432" t="s">
        <v>383</v>
      </c>
      <c r="G1175" s="431" t="str">
        <f>IF('5 ROMP Utilisation'!$E$79=0,"",'5 ROMP Utilisation'!$V$79)</f>
        <v/>
      </c>
    </row>
    <row r="1176" spans="1:7" ht="14.65" thickBot="1" x14ac:dyDescent="0.5">
      <c r="A1176" s="430" t="s">
        <v>637</v>
      </c>
      <c r="B1176" s="430"/>
      <c r="C1176" s="429">
        <v>28</v>
      </c>
      <c r="D1176" s="429" t="s">
        <v>636</v>
      </c>
      <c r="E1176" s="429" t="s">
        <v>482</v>
      </c>
      <c r="F1176" s="429" t="s">
        <v>490</v>
      </c>
      <c r="G1176" s="428" t="str">
        <f>IF('5 ROMP Utilisation'!$E$79=0,"",'5 ROMP Utilisation'!$AA$79)</f>
        <v/>
      </c>
    </row>
    <row r="1177" spans="1:7" x14ac:dyDescent="0.45">
      <c r="A1177" s="426" t="s">
        <v>635</v>
      </c>
      <c r="B1177" s="426" t="s">
        <v>513</v>
      </c>
      <c r="C1177" s="425">
        <v>28</v>
      </c>
      <c r="D1177" s="425" t="s">
        <v>634</v>
      </c>
      <c r="E1177" s="425" t="s">
        <v>482</v>
      </c>
      <c r="F1177" s="425" t="s">
        <v>499</v>
      </c>
      <c r="G1177" s="427">
        <f>'5 ROMP Utilisation'!$E$80</f>
        <v>0</v>
      </c>
    </row>
    <row r="1178" spans="1:7" x14ac:dyDescent="0.45">
      <c r="A1178" s="426" t="s">
        <v>633</v>
      </c>
      <c r="B1178" s="426"/>
      <c r="C1178" s="425">
        <v>28</v>
      </c>
      <c r="D1178" s="425" t="s">
        <v>632</v>
      </c>
      <c r="E1178" s="425" t="s">
        <v>482</v>
      </c>
      <c r="F1178" s="425" t="s">
        <v>499</v>
      </c>
      <c r="G1178" s="427" t="str">
        <f>IF('5 ROMP Utilisation'!$E$80=0,"",'5 ROMP Utilisation'!$H$80)</f>
        <v/>
      </c>
    </row>
    <row r="1179" spans="1:7" x14ac:dyDescent="0.45">
      <c r="A1179" s="426" t="s">
        <v>631</v>
      </c>
      <c r="B1179" s="426"/>
      <c r="C1179" s="425">
        <v>28</v>
      </c>
      <c r="D1179" s="425" t="s">
        <v>630</v>
      </c>
      <c r="E1179" s="425" t="s">
        <v>482</v>
      </c>
      <c r="F1179" s="425" t="s">
        <v>499</v>
      </c>
      <c r="G1179" s="427" t="str">
        <f>IF('5 ROMP Utilisation'!$E$80=0,"",'5 ROMP Utilisation'!$I$80)</f>
        <v/>
      </c>
    </row>
    <row r="1180" spans="1:7" x14ac:dyDescent="0.45">
      <c r="A1180" s="426" t="s">
        <v>629</v>
      </c>
      <c r="B1180" s="426"/>
      <c r="C1180" s="425">
        <v>28</v>
      </c>
      <c r="D1180" s="425" t="s">
        <v>628</v>
      </c>
      <c r="E1180" s="425" t="s">
        <v>482</v>
      </c>
      <c r="F1180" s="425" t="s">
        <v>499</v>
      </c>
      <c r="G1180" s="427" t="str">
        <f>IF('5 ROMP Utilisation'!$E$80=0,"",'5 ROMP Utilisation'!$J$80)</f>
        <v/>
      </c>
    </row>
    <row r="1181" spans="1:7" x14ac:dyDescent="0.45">
      <c r="A1181" s="426" t="s">
        <v>627</v>
      </c>
      <c r="B1181" s="426"/>
      <c r="C1181" s="425">
        <v>28</v>
      </c>
      <c r="D1181" s="425" t="s">
        <v>626</v>
      </c>
      <c r="E1181" s="425" t="s">
        <v>482</v>
      </c>
      <c r="F1181" s="425" t="s">
        <v>499</v>
      </c>
      <c r="G1181" s="427" t="str">
        <f>IF('5 ROMP Utilisation'!$E$80=0,"",'5 ROMP Utilisation'!$K$80)</f>
        <v/>
      </c>
    </row>
    <row r="1182" spans="1:7" x14ac:dyDescent="0.45">
      <c r="A1182" s="426" t="s">
        <v>625</v>
      </c>
      <c r="B1182" s="426"/>
      <c r="C1182" s="425">
        <v>28</v>
      </c>
      <c r="D1182" s="425" t="s">
        <v>624</v>
      </c>
      <c r="E1182" s="425" t="s">
        <v>482</v>
      </c>
      <c r="F1182" s="425" t="s">
        <v>499</v>
      </c>
      <c r="G1182" s="427" t="str">
        <f>IF('5 ROMP Utilisation'!$E$80=0,"",'5 ROMP Utilisation'!$L$80)</f>
        <v/>
      </c>
    </row>
    <row r="1183" spans="1:7" x14ac:dyDescent="0.45">
      <c r="A1183" s="426" t="s">
        <v>623</v>
      </c>
      <c r="B1183" s="426"/>
      <c r="C1183" s="425">
        <v>28</v>
      </c>
      <c r="D1183" s="425" t="s">
        <v>622</v>
      </c>
      <c r="E1183" s="425" t="s">
        <v>482</v>
      </c>
      <c r="F1183" s="425" t="s">
        <v>499</v>
      </c>
      <c r="G1183" s="427" t="str">
        <f>IF('5 ROMP Utilisation'!$E$80=0,"",'5 ROMP Utilisation'!$N$80)</f>
        <v/>
      </c>
    </row>
    <row r="1184" spans="1:7" x14ac:dyDescent="0.45">
      <c r="A1184" s="426" t="s">
        <v>3022</v>
      </c>
      <c r="B1184" s="426"/>
      <c r="C1184" s="425">
        <v>28</v>
      </c>
      <c r="D1184" s="425" t="s">
        <v>3058</v>
      </c>
      <c r="E1184" s="425" t="s">
        <v>482</v>
      </c>
      <c r="F1184" s="425" t="s">
        <v>499</v>
      </c>
      <c r="G1184" s="427" t="str">
        <f>IF('5 ROMP Utilisation'!$E$80=0,"",'5 ROMP Utilisation'!$O$80)</f>
        <v/>
      </c>
    </row>
    <row r="1185" spans="1:7" x14ac:dyDescent="0.45">
      <c r="A1185" s="426" t="s">
        <v>621</v>
      </c>
      <c r="B1185" s="426" t="s">
        <v>497</v>
      </c>
      <c r="C1185" s="425">
        <v>28</v>
      </c>
      <c r="D1185" s="425" t="s">
        <v>620</v>
      </c>
      <c r="E1185" s="425" t="s">
        <v>482</v>
      </c>
      <c r="F1185" s="425" t="s">
        <v>383</v>
      </c>
      <c r="G1185" s="427" t="str">
        <f>IF('5 ROMP Utilisation'!$E$80=0,"",'5 ROMP Utilisation'!$T$80)</f>
        <v/>
      </c>
    </row>
    <row r="1186" spans="1:7" x14ac:dyDescent="0.45">
      <c r="A1186" s="426" t="s">
        <v>619</v>
      </c>
      <c r="B1186" s="426" t="s">
        <v>494</v>
      </c>
      <c r="C1186" s="425">
        <v>28</v>
      </c>
      <c r="D1186" s="425" t="s">
        <v>618</v>
      </c>
      <c r="E1186" s="425" t="s">
        <v>482</v>
      </c>
      <c r="F1186" s="425" t="s">
        <v>383</v>
      </c>
      <c r="G1186" s="424" t="str">
        <f>IF('5 ROMP Utilisation'!$E$80=0,"",'5 ROMP Utilisation'!$V$80)</f>
        <v/>
      </c>
    </row>
    <row r="1187" spans="1:7" ht="14.65" thickBot="1" x14ac:dyDescent="0.5">
      <c r="A1187" s="423" t="s">
        <v>617</v>
      </c>
      <c r="B1187" s="423"/>
      <c r="C1187" s="422">
        <v>28</v>
      </c>
      <c r="D1187" s="422" t="s">
        <v>616</v>
      </c>
      <c r="E1187" s="422" t="s">
        <v>482</v>
      </c>
      <c r="F1187" s="422" t="s">
        <v>490</v>
      </c>
      <c r="G1187" s="421" t="str">
        <f>IF('5 ROMP Utilisation'!$E$80=0,"",'5 ROMP Utilisation'!$AA$80)</f>
        <v/>
      </c>
    </row>
    <row r="1188" spans="1:7" x14ac:dyDescent="0.45">
      <c r="A1188" s="433" t="s">
        <v>615</v>
      </c>
      <c r="B1188" s="433" t="s">
        <v>614</v>
      </c>
      <c r="C1188" s="432">
        <v>28</v>
      </c>
      <c r="D1188" s="432" t="s">
        <v>613</v>
      </c>
      <c r="E1188" s="432" t="s">
        <v>482</v>
      </c>
      <c r="F1188" s="432" t="s">
        <v>499</v>
      </c>
      <c r="G1188" s="434">
        <f>'5 ROMP Utilisation'!$E$81</f>
        <v>0</v>
      </c>
    </row>
    <row r="1189" spans="1:7" x14ac:dyDescent="0.45">
      <c r="A1189" s="433" t="s">
        <v>612</v>
      </c>
      <c r="B1189" s="433"/>
      <c r="C1189" s="432">
        <v>28</v>
      </c>
      <c r="D1189" s="432" t="s">
        <v>611</v>
      </c>
      <c r="E1189" s="432" t="s">
        <v>482</v>
      </c>
      <c r="F1189" s="432" t="s">
        <v>499</v>
      </c>
      <c r="G1189" s="434" t="str">
        <f>IF('5 ROMP Utilisation'!$E$81=0,"",'5 ROMP Utilisation'!$H$81)</f>
        <v/>
      </c>
    </row>
    <row r="1190" spans="1:7" x14ac:dyDescent="0.45">
      <c r="A1190" s="433" t="s">
        <v>610</v>
      </c>
      <c r="B1190" s="433"/>
      <c r="C1190" s="432">
        <v>28</v>
      </c>
      <c r="D1190" s="432" t="s">
        <v>609</v>
      </c>
      <c r="E1190" s="432" t="s">
        <v>482</v>
      </c>
      <c r="F1190" s="432" t="s">
        <v>499</v>
      </c>
      <c r="G1190" s="434" t="str">
        <f>IF('5 ROMP Utilisation'!$E$81=0,"",'5 ROMP Utilisation'!$I$81)</f>
        <v/>
      </c>
    </row>
    <row r="1191" spans="1:7" x14ac:dyDescent="0.45">
      <c r="A1191" s="433" t="s">
        <v>608</v>
      </c>
      <c r="B1191" s="433"/>
      <c r="C1191" s="432">
        <v>28</v>
      </c>
      <c r="D1191" s="432" t="s">
        <v>607</v>
      </c>
      <c r="E1191" s="432" t="s">
        <v>482</v>
      </c>
      <c r="F1191" s="432" t="s">
        <v>499</v>
      </c>
      <c r="G1191" s="434" t="str">
        <f>IF('5 ROMP Utilisation'!$E$81=0,"",'5 ROMP Utilisation'!$J$81)</f>
        <v/>
      </c>
    </row>
    <row r="1192" spans="1:7" x14ac:dyDescent="0.45">
      <c r="A1192" s="433" t="s">
        <v>606</v>
      </c>
      <c r="B1192" s="433"/>
      <c r="C1192" s="432">
        <v>28</v>
      </c>
      <c r="D1192" s="432" t="s">
        <v>605</v>
      </c>
      <c r="E1192" s="432" t="s">
        <v>482</v>
      </c>
      <c r="F1192" s="432" t="s">
        <v>499</v>
      </c>
      <c r="G1192" s="434" t="str">
        <f>IF('5 ROMP Utilisation'!$E$81=0,"",'5 ROMP Utilisation'!$K$81)</f>
        <v/>
      </c>
    </row>
    <row r="1193" spans="1:7" x14ac:dyDescent="0.45">
      <c r="A1193" s="433" t="s">
        <v>604</v>
      </c>
      <c r="B1193" s="433"/>
      <c r="C1193" s="432">
        <v>28</v>
      </c>
      <c r="D1193" s="432" t="s">
        <v>603</v>
      </c>
      <c r="E1193" s="432" t="s">
        <v>482</v>
      </c>
      <c r="F1193" s="432" t="s">
        <v>499</v>
      </c>
      <c r="G1193" s="434" t="str">
        <f>IF('5 ROMP Utilisation'!$E$81=0,"",'5 ROMP Utilisation'!$L$81)</f>
        <v/>
      </c>
    </row>
    <row r="1194" spans="1:7" x14ac:dyDescent="0.45">
      <c r="A1194" s="433" t="s">
        <v>602</v>
      </c>
      <c r="B1194" s="433"/>
      <c r="C1194" s="432">
        <v>28</v>
      </c>
      <c r="D1194" s="432" t="s">
        <v>601</v>
      </c>
      <c r="E1194" s="432" t="s">
        <v>482</v>
      </c>
      <c r="F1194" s="432" t="s">
        <v>499</v>
      </c>
      <c r="G1194" s="434" t="str">
        <f>IF('5 ROMP Utilisation'!$E$81=0,"",'5 ROMP Utilisation'!$N$81)</f>
        <v/>
      </c>
    </row>
    <row r="1195" spans="1:7" x14ac:dyDescent="0.45">
      <c r="A1195" s="433" t="s">
        <v>3023</v>
      </c>
      <c r="B1195" s="433"/>
      <c r="C1195" s="432">
        <v>28</v>
      </c>
      <c r="D1195" s="432" t="s">
        <v>3059</v>
      </c>
      <c r="E1195" s="432" t="s">
        <v>482</v>
      </c>
      <c r="F1195" s="432" t="s">
        <v>499</v>
      </c>
      <c r="G1195" s="434" t="str">
        <f>IF('5 ROMP Utilisation'!$E$81=0,"",'5 ROMP Utilisation'!$O$81)</f>
        <v/>
      </c>
    </row>
    <row r="1196" spans="1:7" x14ac:dyDescent="0.45">
      <c r="A1196" s="433" t="s">
        <v>600</v>
      </c>
      <c r="B1196" s="433" t="s">
        <v>497</v>
      </c>
      <c r="C1196" s="432">
        <v>28</v>
      </c>
      <c r="D1196" s="432" t="s">
        <v>599</v>
      </c>
      <c r="E1196" s="432" t="s">
        <v>482</v>
      </c>
      <c r="F1196" s="432" t="s">
        <v>383</v>
      </c>
      <c r="G1196" s="434" t="str">
        <f>IF('5 ROMP Utilisation'!$E$81=0,"",'5 ROMP Utilisation'!$T$81)</f>
        <v/>
      </c>
    </row>
    <row r="1197" spans="1:7" x14ac:dyDescent="0.45">
      <c r="A1197" s="433" t="s">
        <v>598</v>
      </c>
      <c r="B1197" s="433" t="s">
        <v>494</v>
      </c>
      <c r="C1197" s="432">
        <v>28</v>
      </c>
      <c r="D1197" s="432" t="s">
        <v>597</v>
      </c>
      <c r="E1197" s="432" t="s">
        <v>482</v>
      </c>
      <c r="F1197" s="432" t="s">
        <v>383</v>
      </c>
      <c r="G1197" s="431" t="str">
        <f>IF('5 ROMP Utilisation'!$E$81=0,"",'5 ROMP Utilisation'!$V$81)</f>
        <v/>
      </c>
    </row>
    <row r="1198" spans="1:7" ht="14.65" thickBot="1" x14ac:dyDescent="0.5">
      <c r="A1198" s="430" t="s">
        <v>596</v>
      </c>
      <c r="B1198" s="430"/>
      <c r="C1198" s="429">
        <v>28</v>
      </c>
      <c r="D1198" s="429" t="s">
        <v>595</v>
      </c>
      <c r="E1198" s="429" t="s">
        <v>482</v>
      </c>
      <c r="F1198" s="429" t="s">
        <v>490</v>
      </c>
      <c r="G1198" s="428" t="str">
        <f>IF('5 ROMP Utilisation'!$E$81=0,"",'5 ROMP Utilisation'!$AA$81)</f>
        <v/>
      </c>
    </row>
    <row r="1199" spans="1:7" x14ac:dyDescent="0.45">
      <c r="A1199" s="426" t="s">
        <v>594</v>
      </c>
      <c r="B1199" s="426" t="s">
        <v>513</v>
      </c>
      <c r="C1199" s="425">
        <v>28</v>
      </c>
      <c r="D1199" s="425" t="s">
        <v>593</v>
      </c>
      <c r="E1199" s="425" t="s">
        <v>482</v>
      </c>
      <c r="F1199" s="425" t="s">
        <v>499</v>
      </c>
      <c r="G1199" s="427">
        <f>'5 ROMP Utilisation'!$E$82</f>
        <v>0</v>
      </c>
    </row>
    <row r="1200" spans="1:7" x14ac:dyDescent="0.45">
      <c r="A1200" s="426" t="s">
        <v>592</v>
      </c>
      <c r="B1200" s="426"/>
      <c r="C1200" s="425">
        <v>28</v>
      </c>
      <c r="D1200" s="425" t="s">
        <v>591</v>
      </c>
      <c r="E1200" s="425" t="s">
        <v>482</v>
      </c>
      <c r="F1200" s="425" t="s">
        <v>499</v>
      </c>
      <c r="G1200" s="427" t="str">
        <f>IF('5 ROMP Utilisation'!$E$82=0,"",'5 ROMP Utilisation'!$H$82)</f>
        <v/>
      </c>
    </row>
    <row r="1201" spans="1:7" x14ac:dyDescent="0.45">
      <c r="A1201" s="426" t="s">
        <v>590</v>
      </c>
      <c r="B1201" s="426"/>
      <c r="C1201" s="425">
        <v>28</v>
      </c>
      <c r="D1201" s="425" t="s">
        <v>589</v>
      </c>
      <c r="E1201" s="425" t="s">
        <v>482</v>
      </c>
      <c r="F1201" s="425" t="s">
        <v>499</v>
      </c>
      <c r="G1201" s="427" t="str">
        <f>IF('5 ROMP Utilisation'!$E$82=0,"",'5 ROMP Utilisation'!$I$82)</f>
        <v/>
      </c>
    </row>
    <row r="1202" spans="1:7" x14ac:dyDescent="0.45">
      <c r="A1202" s="426" t="s">
        <v>588</v>
      </c>
      <c r="B1202" s="426"/>
      <c r="C1202" s="425">
        <v>28</v>
      </c>
      <c r="D1202" s="425" t="s">
        <v>587</v>
      </c>
      <c r="E1202" s="425" t="s">
        <v>482</v>
      </c>
      <c r="F1202" s="425" t="s">
        <v>499</v>
      </c>
      <c r="G1202" s="427" t="str">
        <f>IF('5 ROMP Utilisation'!$E$82=0,"",'5 ROMP Utilisation'!$J$82)</f>
        <v/>
      </c>
    </row>
    <row r="1203" spans="1:7" x14ac:dyDescent="0.45">
      <c r="A1203" s="426" t="s">
        <v>586</v>
      </c>
      <c r="B1203" s="426"/>
      <c r="C1203" s="425">
        <v>28</v>
      </c>
      <c r="D1203" s="425" t="s">
        <v>585</v>
      </c>
      <c r="E1203" s="425" t="s">
        <v>482</v>
      </c>
      <c r="F1203" s="425" t="s">
        <v>499</v>
      </c>
      <c r="G1203" s="427" t="str">
        <f>IF('5 ROMP Utilisation'!$E$82=0,"",'5 ROMP Utilisation'!$K$82)</f>
        <v/>
      </c>
    </row>
    <row r="1204" spans="1:7" x14ac:dyDescent="0.45">
      <c r="A1204" s="426" t="s">
        <v>584</v>
      </c>
      <c r="B1204" s="426"/>
      <c r="C1204" s="425">
        <v>28</v>
      </c>
      <c r="D1204" s="425" t="s">
        <v>583</v>
      </c>
      <c r="E1204" s="425" t="s">
        <v>482</v>
      </c>
      <c r="F1204" s="425" t="s">
        <v>499</v>
      </c>
      <c r="G1204" s="427" t="str">
        <f>IF('5 ROMP Utilisation'!$E$82=0,"",'5 ROMP Utilisation'!$L$82)</f>
        <v/>
      </c>
    </row>
    <row r="1205" spans="1:7" x14ac:dyDescent="0.45">
      <c r="A1205" s="426" t="s">
        <v>582</v>
      </c>
      <c r="B1205" s="426"/>
      <c r="C1205" s="425">
        <v>28</v>
      </c>
      <c r="D1205" s="425" t="s">
        <v>581</v>
      </c>
      <c r="E1205" s="425" t="s">
        <v>482</v>
      </c>
      <c r="F1205" s="425" t="s">
        <v>499</v>
      </c>
      <c r="G1205" s="427" t="str">
        <f>IF('5 ROMP Utilisation'!$E$82=0,"",'5 ROMP Utilisation'!$N$82)</f>
        <v/>
      </c>
    </row>
    <row r="1206" spans="1:7" x14ac:dyDescent="0.45">
      <c r="A1206" s="426" t="s">
        <v>3024</v>
      </c>
      <c r="B1206" s="426"/>
      <c r="C1206" s="425">
        <v>28</v>
      </c>
      <c r="D1206" s="425" t="s">
        <v>3060</v>
      </c>
      <c r="E1206" s="425" t="s">
        <v>482</v>
      </c>
      <c r="F1206" s="425" t="s">
        <v>499</v>
      </c>
      <c r="G1206" s="427" t="str">
        <f>IF('5 ROMP Utilisation'!$E$82=0,"",'5 ROMP Utilisation'!$O$82)</f>
        <v/>
      </c>
    </row>
    <row r="1207" spans="1:7" x14ac:dyDescent="0.45">
      <c r="A1207" s="426" t="s">
        <v>580</v>
      </c>
      <c r="B1207" s="426" t="s">
        <v>497</v>
      </c>
      <c r="C1207" s="425">
        <v>28</v>
      </c>
      <c r="D1207" s="425" t="s">
        <v>579</v>
      </c>
      <c r="E1207" s="425" t="s">
        <v>482</v>
      </c>
      <c r="F1207" s="425" t="s">
        <v>383</v>
      </c>
      <c r="G1207" s="427" t="str">
        <f>IF('5 ROMP Utilisation'!$E$82=0,"",'5 ROMP Utilisation'!$T$82)</f>
        <v/>
      </c>
    </row>
    <row r="1208" spans="1:7" x14ac:dyDescent="0.45">
      <c r="A1208" s="426" t="s">
        <v>578</v>
      </c>
      <c r="B1208" s="426" t="s">
        <v>494</v>
      </c>
      <c r="C1208" s="425">
        <v>28</v>
      </c>
      <c r="D1208" s="425" t="s">
        <v>577</v>
      </c>
      <c r="E1208" s="425" t="s">
        <v>482</v>
      </c>
      <c r="F1208" s="425" t="s">
        <v>383</v>
      </c>
      <c r="G1208" s="424" t="str">
        <f>IF('5 ROMP Utilisation'!$E$82=0,"",'5 ROMP Utilisation'!$V$82)</f>
        <v/>
      </c>
    </row>
    <row r="1209" spans="1:7" ht="14.65" thickBot="1" x14ac:dyDescent="0.5">
      <c r="A1209" s="423" t="s">
        <v>576</v>
      </c>
      <c r="B1209" s="423"/>
      <c r="C1209" s="422">
        <v>28</v>
      </c>
      <c r="D1209" s="422" t="s">
        <v>575</v>
      </c>
      <c r="E1209" s="422" t="s">
        <v>482</v>
      </c>
      <c r="F1209" s="422" t="s">
        <v>490</v>
      </c>
      <c r="G1209" s="421" t="str">
        <f>IF('5 ROMP Utilisation'!$E$82=0,"",'5 ROMP Utilisation'!$AA$82)</f>
        <v/>
      </c>
    </row>
    <row r="1210" spans="1:7" x14ac:dyDescent="0.45">
      <c r="A1210" s="433" t="s">
        <v>574</v>
      </c>
      <c r="B1210" s="433" t="s">
        <v>513</v>
      </c>
      <c r="C1210" s="432">
        <v>28</v>
      </c>
      <c r="D1210" s="432" t="s">
        <v>573</v>
      </c>
      <c r="E1210" s="432" t="s">
        <v>482</v>
      </c>
      <c r="F1210" s="432" t="s">
        <v>499</v>
      </c>
      <c r="G1210" s="434">
        <f>'5 ROMP Utilisation'!$E$83</f>
        <v>0</v>
      </c>
    </row>
    <row r="1211" spans="1:7" x14ac:dyDescent="0.45">
      <c r="A1211" s="433" t="s">
        <v>572</v>
      </c>
      <c r="B1211" s="433"/>
      <c r="C1211" s="432">
        <v>28</v>
      </c>
      <c r="D1211" s="432" t="s">
        <v>571</v>
      </c>
      <c r="E1211" s="432" t="s">
        <v>482</v>
      </c>
      <c r="F1211" s="432" t="s">
        <v>499</v>
      </c>
      <c r="G1211" s="434" t="str">
        <f>IF('5 ROMP Utilisation'!$E$83=0,"",'5 ROMP Utilisation'!$H$83)</f>
        <v/>
      </c>
    </row>
    <row r="1212" spans="1:7" x14ac:dyDescent="0.45">
      <c r="A1212" s="433" t="s">
        <v>570</v>
      </c>
      <c r="B1212" s="433"/>
      <c r="C1212" s="432">
        <v>28</v>
      </c>
      <c r="D1212" s="432" t="s">
        <v>569</v>
      </c>
      <c r="E1212" s="432" t="s">
        <v>482</v>
      </c>
      <c r="F1212" s="432" t="s">
        <v>499</v>
      </c>
      <c r="G1212" s="434" t="str">
        <f>IF('5 ROMP Utilisation'!$E$83=0,"",'5 ROMP Utilisation'!$I$83)</f>
        <v/>
      </c>
    </row>
    <row r="1213" spans="1:7" x14ac:dyDescent="0.45">
      <c r="A1213" s="433" t="s">
        <v>568</v>
      </c>
      <c r="B1213" s="433"/>
      <c r="C1213" s="432">
        <v>28</v>
      </c>
      <c r="D1213" s="432" t="s">
        <v>567</v>
      </c>
      <c r="E1213" s="432" t="s">
        <v>482</v>
      </c>
      <c r="F1213" s="432" t="s">
        <v>499</v>
      </c>
      <c r="G1213" s="434" t="str">
        <f>IF('5 ROMP Utilisation'!$E$83=0,"",'5 ROMP Utilisation'!$J$83)</f>
        <v/>
      </c>
    </row>
    <row r="1214" spans="1:7" x14ac:dyDescent="0.45">
      <c r="A1214" s="433" t="s">
        <v>566</v>
      </c>
      <c r="B1214" s="433"/>
      <c r="C1214" s="432">
        <v>28</v>
      </c>
      <c r="D1214" s="432" t="s">
        <v>565</v>
      </c>
      <c r="E1214" s="432" t="s">
        <v>482</v>
      </c>
      <c r="F1214" s="432" t="s">
        <v>499</v>
      </c>
      <c r="G1214" s="434" t="str">
        <f>IF('5 ROMP Utilisation'!$E$83=0,"",'5 ROMP Utilisation'!$K$83)</f>
        <v/>
      </c>
    </row>
    <row r="1215" spans="1:7" x14ac:dyDescent="0.45">
      <c r="A1215" s="433" t="s">
        <v>564</v>
      </c>
      <c r="B1215" s="433"/>
      <c r="C1215" s="432">
        <v>28</v>
      </c>
      <c r="D1215" s="432" t="s">
        <v>563</v>
      </c>
      <c r="E1215" s="432" t="s">
        <v>482</v>
      </c>
      <c r="F1215" s="432" t="s">
        <v>499</v>
      </c>
      <c r="G1215" s="434" t="str">
        <f>IF('5 ROMP Utilisation'!$E$83=0,"",'5 ROMP Utilisation'!$L$83)</f>
        <v/>
      </c>
    </row>
    <row r="1216" spans="1:7" x14ac:dyDescent="0.45">
      <c r="A1216" s="433" t="s">
        <v>562</v>
      </c>
      <c r="B1216" s="433"/>
      <c r="C1216" s="432">
        <v>28</v>
      </c>
      <c r="D1216" s="432" t="s">
        <v>561</v>
      </c>
      <c r="E1216" s="432" t="s">
        <v>482</v>
      </c>
      <c r="F1216" s="432" t="s">
        <v>499</v>
      </c>
      <c r="G1216" s="434" t="str">
        <f>IF('5 ROMP Utilisation'!$E$83=0,"",'5 ROMP Utilisation'!$N$83)</f>
        <v/>
      </c>
    </row>
    <row r="1217" spans="1:7" x14ac:dyDescent="0.45">
      <c r="A1217" s="433" t="s">
        <v>3025</v>
      </c>
      <c r="B1217" s="433"/>
      <c r="C1217" s="432">
        <v>28</v>
      </c>
      <c r="D1217" s="432" t="s">
        <v>3061</v>
      </c>
      <c r="E1217" s="432" t="s">
        <v>482</v>
      </c>
      <c r="F1217" s="432" t="s">
        <v>499</v>
      </c>
      <c r="G1217" s="434" t="str">
        <f>IF('5 ROMP Utilisation'!$E$83=0,"",'5 ROMP Utilisation'!$O$83)</f>
        <v/>
      </c>
    </row>
    <row r="1218" spans="1:7" x14ac:dyDescent="0.45">
      <c r="A1218" s="433" t="s">
        <v>560</v>
      </c>
      <c r="B1218" s="433" t="s">
        <v>497</v>
      </c>
      <c r="C1218" s="432">
        <v>28</v>
      </c>
      <c r="D1218" s="432" t="s">
        <v>559</v>
      </c>
      <c r="E1218" s="432" t="s">
        <v>482</v>
      </c>
      <c r="F1218" s="432" t="s">
        <v>383</v>
      </c>
      <c r="G1218" s="434" t="str">
        <f>IF('5 ROMP Utilisation'!$E$83=0,"",'5 ROMP Utilisation'!$T$83)</f>
        <v/>
      </c>
    </row>
    <row r="1219" spans="1:7" x14ac:dyDescent="0.45">
      <c r="A1219" s="433" t="s">
        <v>558</v>
      </c>
      <c r="B1219" s="433" t="s">
        <v>494</v>
      </c>
      <c r="C1219" s="432">
        <v>28</v>
      </c>
      <c r="D1219" s="432" t="s">
        <v>557</v>
      </c>
      <c r="E1219" s="432" t="s">
        <v>482</v>
      </c>
      <c r="F1219" s="432" t="s">
        <v>383</v>
      </c>
      <c r="G1219" s="431" t="str">
        <f>IF('5 ROMP Utilisation'!$E$83=0,"",'5 ROMP Utilisation'!$V$83)</f>
        <v/>
      </c>
    </row>
    <row r="1220" spans="1:7" ht="14.65" thickBot="1" x14ac:dyDescent="0.5">
      <c r="A1220" s="430" t="s">
        <v>556</v>
      </c>
      <c r="B1220" s="430"/>
      <c r="C1220" s="429">
        <v>28</v>
      </c>
      <c r="D1220" s="429" t="s">
        <v>555</v>
      </c>
      <c r="E1220" s="429" t="s">
        <v>482</v>
      </c>
      <c r="F1220" s="429" t="s">
        <v>490</v>
      </c>
      <c r="G1220" s="428" t="str">
        <f>IF('5 ROMP Utilisation'!$E$83=0,"",'5 ROMP Utilisation'!$AA$83)</f>
        <v/>
      </c>
    </row>
    <row r="1221" spans="1:7" x14ac:dyDescent="0.45">
      <c r="A1221" s="426" t="s">
        <v>554</v>
      </c>
      <c r="B1221" s="426" t="s">
        <v>513</v>
      </c>
      <c r="C1221" s="425">
        <v>28</v>
      </c>
      <c r="D1221" s="425" t="s">
        <v>553</v>
      </c>
      <c r="E1221" s="425" t="s">
        <v>482</v>
      </c>
      <c r="F1221" s="425" t="s">
        <v>499</v>
      </c>
      <c r="G1221" s="427">
        <f>'5 ROMP Utilisation'!$E$84</f>
        <v>0</v>
      </c>
    </row>
    <row r="1222" spans="1:7" x14ac:dyDescent="0.45">
      <c r="A1222" s="426" t="s">
        <v>552</v>
      </c>
      <c r="B1222" s="426"/>
      <c r="C1222" s="425">
        <v>28</v>
      </c>
      <c r="D1222" s="425" t="s">
        <v>551</v>
      </c>
      <c r="E1222" s="425" t="s">
        <v>482</v>
      </c>
      <c r="F1222" s="425" t="s">
        <v>499</v>
      </c>
      <c r="G1222" s="427" t="str">
        <f>IF('5 ROMP Utilisation'!$E$84=0,"",'5 ROMP Utilisation'!$H$84)</f>
        <v/>
      </c>
    </row>
    <row r="1223" spans="1:7" x14ac:dyDescent="0.45">
      <c r="A1223" s="426" t="s">
        <v>550</v>
      </c>
      <c r="B1223" s="426"/>
      <c r="C1223" s="425">
        <v>28</v>
      </c>
      <c r="D1223" s="425" t="s">
        <v>549</v>
      </c>
      <c r="E1223" s="425" t="s">
        <v>482</v>
      </c>
      <c r="F1223" s="425" t="s">
        <v>499</v>
      </c>
      <c r="G1223" s="427" t="str">
        <f>IF('5 ROMP Utilisation'!$E$84=0,"",'5 ROMP Utilisation'!$I$84)</f>
        <v/>
      </c>
    </row>
    <row r="1224" spans="1:7" x14ac:dyDescent="0.45">
      <c r="A1224" s="426" t="s">
        <v>548</v>
      </c>
      <c r="B1224" s="426"/>
      <c r="C1224" s="425">
        <v>28</v>
      </c>
      <c r="D1224" s="425" t="s">
        <v>547</v>
      </c>
      <c r="E1224" s="425" t="s">
        <v>482</v>
      </c>
      <c r="F1224" s="425" t="s">
        <v>499</v>
      </c>
      <c r="G1224" s="427" t="str">
        <f>IF('5 ROMP Utilisation'!$E$84=0,"",'5 ROMP Utilisation'!$J$84)</f>
        <v/>
      </c>
    </row>
    <row r="1225" spans="1:7" x14ac:dyDescent="0.45">
      <c r="A1225" s="426" t="s">
        <v>546</v>
      </c>
      <c r="B1225" s="426"/>
      <c r="C1225" s="425">
        <v>28</v>
      </c>
      <c r="D1225" s="425" t="s">
        <v>545</v>
      </c>
      <c r="E1225" s="425" t="s">
        <v>482</v>
      </c>
      <c r="F1225" s="425" t="s">
        <v>499</v>
      </c>
      <c r="G1225" s="427" t="str">
        <f>IF('5 ROMP Utilisation'!$E$84=0,"",'5 ROMP Utilisation'!$K$84)</f>
        <v/>
      </c>
    </row>
    <row r="1226" spans="1:7" x14ac:dyDescent="0.45">
      <c r="A1226" s="426" t="s">
        <v>544</v>
      </c>
      <c r="B1226" s="426"/>
      <c r="C1226" s="425">
        <v>28</v>
      </c>
      <c r="D1226" s="425" t="s">
        <v>543</v>
      </c>
      <c r="E1226" s="425" t="s">
        <v>482</v>
      </c>
      <c r="F1226" s="425" t="s">
        <v>499</v>
      </c>
      <c r="G1226" s="427" t="str">
        <f>IF('5 ROMP Utilisation'!$E$84=0,"",'5 ROMP Utilisation'!$L$84)</f>
        <v/>
      </c>
    </row>
    <row r="1227" spans="1:7" x14ac:dyDescent="0.45">
      <c r="A1227" s="426" t="s">
        <v>542</v>
      </c>
      <c r="B1227" s="426"/>
      <c r="C1227" s="425">
        <v>28</v>
      </c>
      <c r="D1227" s="425" t="s">
        <v>541</v>
      </c>
      <c r="E1227" s="425" t="s">
        <v>482</v>
      </c>
      <c r="F1227" s="425" t="s">
        <v>499</v>
      </c>
      <c r="G1227" s="427" t="str">
        <f>IF('5 ROMP Utilisation'!$E$84=0,"",'5 ROMP Utilisation'!$N$84)</f>
        <v/>
      </c>
    </row>
    <row r="1228" spans="1:7" x14ac:dyDescent="0.45">
      <c r="A1228" s="426" t="s">
        <v>3026</v>
      </c>
      <c r="B1228" s="426"/>
      <c r="C1228" s="425">
        <v>28</v>
      </c>
      <c r="D1228" s="425" t="s">
        <v>3062</v>
      </c>
      <c r="E1228" s="425" t="s">
        <v>482</v>
      </c>
      <c r="F1228" s="425" t="s">
        <v>499</v>
      </c>
      <c r="G1228" s="427" t="str">
        <f>IF('5 ROMP Utilisation'!$E$84=0,"",'5 ROMP Utilisation'!$O$84)</f>
        <v/>
      </c>
    </row>
    <row r="1229" spans="1:7" x14ac:dyDescent="0.45">
      <c r="A1229" s="426" t="s">
        <v>540</v>
      </c>
      <c r="B1229" s="426" t="s">
        <v>497</v>
      </c>
      <c r="C1229" s="425">
        <v>28</v>
      </c>
      <c r="D1229" s="425" t="s">
        <v>539</v>
      </c>
      <c r="E1229" s="425" t="s">
        <v>482</v>
      </c>
      <c r="F1229" s="425" t="s">
        <v>383</v>
      </c>
      <c r="G1229" s="427" t="str">
        <f>IF('5 ROMP Utilisation'!$E$84=0,"",'5 ROMP Utilisation'!$T$84)</f>
        <v/>
      </c>
    </row>
    <row r="1230" spans="1:7" x14ac:dyDescent="0.45">
      <c r="A1230" s="426" t="s">
        <v>538</v>
      </c>
      <c r="B1230" s="426" t="s">
        <v>494</v>
      </c>
      <c r="C1230" s="425">
        <v>28</v>
      </c>
      <c r="D1230" s="425" t="s">
        <v>537</v>
      </c>
      <c r="E1230" s="425" t="s">
        <v>482</v>
      </c>
      <c r="F1230" s="425" t="s">
        <v>383</v>
      </c>
      <c r="G1230" s="424" t="str">
        <f>IF('5 ROMP Utilisation'!$E$84=0,"",'5 ROMP Utilisation'!$V$84)</f>
        <v/>
      </c>
    </row>
    <row r="1231" spans="1:7" ht="14.65" thickBot="1" x14ac:dyDescent="0.5">
      <c r="A1231" s="423" t="s">
        <v>536</v>
      </c>
      <c r="B1231" s="423"/>
      <c r="C1231" s="422">
        <v>28</v>
      </c>
      <c r="D1231" s="422" t="s">
        <v>535</v>
      </c>
      <c r="E1231" s="422" t="s">
        <v>482</v>
      </c>
      <c r="F1231" s="422" t="s">
        <v>490</v>
      </c>
      <c r="G1231" s="421" t="str">
        <f>IF('5 ROMP Utilisation'!$E$84=0,"",'5 ROMP Utilisation'!$AA$84)</f>
        <v/>
      </c>
    </row>
    <row r="1232" spans="1:7" x14ac:dyDescent="0.45">
      <c r="A1232" s="433" t="s">
        <v>534</v>
      </c>
      <c r="B1232" s="433" t="s">
        <v>513</v>
      </c>
      <c r="C1232" s="432">
        <v>28</v>
      </c>
      <c r="D1232" s="432" t="s">
        <v>533</v>
      </c>
      <c r="E1232" s="432" t="s">
        <v>482</v>
      </c>
      <c r="F1232" s="432" t="s">
        <v>499</v>
      </c>
      <c r="G1232" s="434">
        <f>'5 ROMP Utilisation'!$E$85</f>
        <v>0</v>
      </c>
    </row>
    <row r="1233" spans="1:7" x14ac:dyDescent="0.45">
      <c r="A1233" s="433" t="s">
        <v>532</v>
      </c>
      <c r="B1233" s="433"/>
      <c r="C1233" s="432">
        <v>28</v>
      </c>
      <c r="D1233" s="432" t="s">
        <v>531</v>
      </c>
      <c r="E1233" s="432" t="s">
        <v>482</v>
      </c>
      <c r="F1233" s="432" t="s">
        <v>499</v>
      </c>
      <c r="G1233" s="434" t="str">
        <f>IF('5 ROMP Utilisation'!$E$85=0,"",'5 ROMP Utilisation'!$H$85)</f>
        <v/>
      </c>
    </row>
    <row r="1234" spans="1:7" x14ac:dyDescent="0.45">
      <c r="A1234" s="433" t="s">
        <v>530</v>
      </c>
      <c r="B1234" s="433"/>
      <c r="C1234" s="432">
        <v>28</v>
      </c>
      <c r="D1234" s="432" t="s">
        <v>529</v>
      </c>
      <c r="E1234" s="432" t="s">
        <v>482</v>
      </c>
      <c r="F1234" s="432" t="s">
        <v>499</v>
      </c>
      <c r="G1234" s="434" t="str">
        <f>IF('5 ROMP Utilisation'!$E$85=0,"",'5 ROMP Utilisation'!$I$85)</f>
        <v/>
      </c>
    </row>
    <row r="1235" spans="1:7" x14ac:dyDescent="0.45">
      <c r="A1235" s="433" t="s">
        <v>528</v>
      </c>
      <c r="B1235" s="433"/>
      <c r="C1235" s="432">
        <v>28</v>
      </c>
      <c r="D1235" s="432" t="s">
        <v>527</v>
      </c>
      <c r="E1235" s="432" t="s">
        <v>482</v>
      </c>
      <c r="F1235" s="432" t="s">
        <v>499</v>
      </c>
      <c r="G1235" s="434" t="str">
        <f>IF('5 ROMP Utilisation'!$E$85=0,"",'5 ROMP Utilisation'!$J$85)</f>
        <v/>
      </c>
    </row>
    <row r="1236" spans="1:7" x14ac:dyDescent="0.45">
      <c r="A1236" s="433" t="s">
        <v>526</v>
      </c>
      <c r="B1236" s="433"/>
      <c r="C1236" s="432">
        <v>28</v>
      </c>
      <c r="D1236" s="432" t="s">
        <v>525</v>
      </c>
      <c r="E1236" s="432" t="s">
        <v>482</v>
      </c>
      <c r="F1236" s="432" t="s">
        <v>499</v>
      </c>
      <c r="G1236" s="434" t="str">
        <f>IF('5 ROMP Utilisation'!$E$85=0,"",'5 ROMP Utilisation'!$K$85)</f>
        <v/>
      </c>
    </row>
    <row r="1237" spans="1:7" x14ac:dyDescent="0.45">
      <c r="A1237" s="433" t="s">
        <v>524</v>
      </c>
      <c r="B1237" s="433"/>
      <c r="C1237" s="432">
        <v>28</v>
      </c>
      <c r="D1237" s="432" t="s">
        <v>523</v>
      </c>
      <c r="E1237" s="432" t="s">
        <v>482</v>
      </c>
      <c r="F1237" s="432" t="s">
        <v>499</v>
      </c>
      <c r="G1237" s="434" t="str">
        <f>IF('5 ROMP Utilisation'!$E$85=0,"",'5 ROMP Utilisation'!$L$85)</f>
        <v/>
      </c>
    </row>
    <row r="1238" spans="1:7" x14ac:dyDescent="0.45">
      <c r="A1238" s="433" t="s">
        <v>522</v>
      </c>
      <c r="B1238" s="433"/>
      <c r="C1238" s="432">
        <v>28</v>
      </c>
      <c r="D1238" s="432" t="s">
        <v>521</v>
      </c>
      <c r="E1238" s="432" t="s">
        <v>482</v>
      </c>
      <c r="F1238" s="432" t="s">
        <v>499</v>
      </c>
      <c r="G1238" s="434" t="str">
        <f>IF('5 ROMP Utilisation'!$E$85=0,"",'5 ROMP Utilisation'!$N$85)</f>
        <v/>
      </c>
    </row>
    <row r="1239" spans="1:7" x14ac:dyDescent="0.45">
      <c r="A1239" s="433" t="s">
        <v>3027</v>
      </c>
      <c r="B1239" s="433"/>
      <c r="C1239" s="432">
        <v>28</v>
      </c>
      <c r="D1239" s="432" t="s">
        <v>3063</v>
      </c>
      <c r="E1239" s="432" t="s">
        <v>482</v>
      </c>
      <c r="F1239" s="432" t="s">
        <v>499</v>
      </c>
      <c r="G1239" s="434" t="str">
        <f>IF('5 ROMP Utilisation'!$E$85=0,"",'5 ROMP Utilisation'!$O$85)</f>
        <v/>
      </c>
    </row>
    <row r="1240" spans="1:7" x14ac:dyDescent="0.45">
      <c r="A1240" s="433" t="s">
        <v>520</v>
      </c>
      <c r="B1240" s="433" t="s">
        <v>497</v>
      </c>
      <c r="C1240" s="432">
        <v>28</v>
      </c>
      <c r="D1240" s="432" t="s">
        <v>519</v>
      </c>
      <c r="E1240" s="432" t="s">
        <v>482</v>
      </c>
      <c r="F1240" s="432" t="s">
        <v>383</v>
      </c>
      <c r="G1240" s="434" t="str">
        <f>IF('5 ROMP Utilisation'!$E$85=0,"",'5 ROMP Utilisation'!$T$85)</f>
        <v/>
      </c>
    </row>
    <row r="1241" spans="1:7" x14ac:dyDescent="0.45">
      <c r="A1241" s="433" t="s">
        <v>518</v>
      </c>
      <c r="B1241" s="433" t="s">
        <v>494</v>
      </c>
      <c r="C1241" s="432">
        <v>28</v>
      </c>
      <c r="D1241" s="432" t="s">
        <v>517</v>
      </c>
      <c r="E1241" s="432" t="s">
        <v>482</v>
      </c>
      <c r="F1241" s="432" t="s">
        <v>383</v>
      </c>
      <c r="G1241" s="431" t="str">
        <f>IF('5 ROMP Utilisation'!$E$85=0,"",'5 ROMP Utilisation'!$V$85)</f>
        <v/>
      </c>
    </row>
    <row r="1242" spans="1:7" ht="14.65" thickBot="1" x14ac:dyDescent="0.5">
      <c r="A1242" s="430" t="s">
        <v>516</v>
      </c>
      <c r="B1242" s="430"/>
      <c r="C1242" s="429">
        <v>28</v>
      </c>
      <c r="D1242" s="429" t="s">
        <v>515</v>
      </c>
      <c r="E1242" s="429" t="s">
        <v>482</v>
      </c>
      <c r="F1242" s="429" t="s">
        <v>490</v>
      </c>
      <c r="G1242" s="428" t="str">
        <f>IF('5 ROMP Utilisation'!$E$85=0,"",'5 ROMP Utilisation'!$AA$85)</f>
        <v/>
      </c>
    </row>
    <row r="1243" spans="1:7" x14ac:dyDescent="0.45">
      <c r="A1243" s="426" t="s">
        <v>514</v>
      </c>
      <c r="B1243" s="426" t="s">
        <v>513</v>
      </c>
      <c r="C1243" s="425">
        <v>28</v>
      </c>
      <c r="D1243" s="425" t="s">
        <v>512</v>
      </c>
      <c r="E1243" s="425" t="s">
        <v>482</v>
      </c>
      <c r="F1243" s="425" t="s">
        <v>499</v>
      </c>
      <c r="G1243" s="427">
        <f>'5 ROMP Utilisation'!$E$86</f>
        <v>0</v>
      </c>
    </row>
    <row r="1244" spans="1:7" x14ac:dyDescent="0.45">
      <c r="A1244" s="426" t="s">
        <v>511</v>
      </c>
      <c r="B1244" s="426"/>
      <c r="C1244" s="425">
        <v>28</v>
      </c>
      <c r="D1244" s="425" t="s">
        <v>510</v>
      </c>
      <c r="E1244" s="425" t="s">
        <v>482</v>
      </c>
      <c r="F1244" s="425" t="s">
        <v>499</v>
      </c>
      <c r="G1244" s="427" t="str">
        <f>IF('5 ROMP Utilisation'!$E$86=0,"",'5 ROMP Utilisation'!$H$86)</f>
        <v/>
      </c>
    </row>
    <row r="1245" spans="1:7" x14ac:dyDescent="0.45">
      <c r="A1245" s="426" t="s">
        <v>509</v>
      </c>
      <c r="B1245" s="426"/>
      <c r="C1245" s="425">
        <v>28</v>
      </c>
      <c r="D1245" s="425" t="s">
        <v>508</v>
      </c>
      <c r="E1245" s="425" t="s">
        <v>482</v>
      </c>
      <c r="F1245" s="425" t="s">
        <v>499</v>
      </c>
      <c r="G1245" s="427" t="str">
        <f>IF('5 ROMP Utilisation'!$E$86=0,"",'5 ROMP Utilisation'!$I$86)</f>
        <v/>
      </c>
    </row>
    <row r="1246" spans="1:7" x14ac:dyDescent="0.45">
      <c r="A1246" s="426" t="s">
        <v>507</v>
      </c>
      <c r="B1246" s="426"/>
      <c r="C1246" s="425">
        <v>28</v>
      </c>
      <c r="D1246" s="425" t="s">
        <v>506</v>
      </c>
      <c r="E1246" s="425" t="s">
        <v>482</v>
      </c>
      <c r="F1246" s="425" t="s">
        <v>499</v>
      </c>
      <c r="G1246" s="427" t="str">
        <f>IF('5 ROMP Utilisation'!$E$86=0,"",'5 ROMP Utilisation'!$J$86)</f>
        <v/>
      </c>
    </row>
    <row r="1247" spans="1:7" x14ac:dyDescent="0.45">
      <c r="A1247" s="426" t="s">
        <v>505</v>
      </c>
      <c r="B1247" s="426"/>
      <c r="C1247" s="425">
        <v>28</v>
      </c>
      <c r="D1247" s="425" t="s">
        <v>504</v>
      </c>
      <c r="E1247" s="425" t="s">
        <v>482</v>
      </c>
      <c r="F1247" s="425" t="s">
        <v>499</v>
      </c>
      <c r="G1247" s="427" t="str">
        <f>IF('5 ROMP Utilisation'!$E$86=0,"",'5 ROMP Utilisation'!$K$86)</f>
        <v/>
      </c>
    </row>
    <row r="1248" spans="1:7" x14ac:dyDescent="0.45">
      <c r="A1248" s="426" t="s">
        <v>503</v>
      </c>
      <c r="B1248" s="426"/>
      <c r="C1248" s="425">
        <v>28</v>
      </c>
      <c r="D1248" s="425" t="s">
        <v>502</v>
      </c>
      <c r="E1248" s="425" t="s">
        <v>482</v>
      </c>
      <c r="F1248" s="425" t="s">
        <v>499</v>
      </c>
      <c r="G1248" s="427" t="str">
        <f>IF('5 ROMP Utilisation'!$E$86=0,"",'5 ROMP Utilisation'!$L$86)</f>
        <v/>
      </c>
    </row>
    <row r="1249" spans="1:7" x14ac:dyDescent="0.45">
      <c r="A1249" s="426" t="s">
        <v>501</v>
      </c>
      <c r="B1249" s="426"/>
      <c r="C1249" s="425">
        <v>28</v>
      </c>
      <c r="D1249" s="425" t="s">
        <v>500</v>
      </c>
      <c r="E1249" s="425" t="s">
        <v>482</v>
      </c>
      <c r="F1249" s="425" t="s">
        <v>499</v>
      </c>
      <c r="G1249" s="427" t="str">
        <f>IF('5 ROMP Utilisation'!$E$86=0,"",'5 ROMP Utilisation'!$N$86)</f>
        <v/>
      </c>
    </row>
    <row r="1250" spans="1:7" x14ac:dyDescent="0.45">
      <c r="A1250" s="426" t="s">
        <v>3028</v>
      </c>
      <c r="B1250" s="426"/>
      <c r="C1250" s="425">
        <v>28</v>
      </c>
      <c r="D1250" s="425" t="s">
        <v>3064</v>
      </c>
      <c r="E1250" s="425" t="s">
        <v>482</v>
      </c>
      <c r="F1250" s="425" t="s">
        <v>499</v>
      </c>
      <c r="G1250" s="427" t="str">
        <f>IF('5 ROMP Utilisation'!$E$86=0,"",'5 ROMP Utilisation'!$O$86)</f>
        <v/>
      </c>
    </row>
    <row r="1251" spans="1:7" x14ac:dyDescent="0.45">
      <c r="A1251" s="426" t="s">
        <v>498</v>
      </c>
      <c r="B1251" s="426" t="s">
        <v>497</v>
      </c>
      <c r="C1251" s="425">
        <v>28</v>
      </c>
      <c r="D1251" s="425" t="s">
        <v>496</v>
      </c>
      <c r="E1251" s="425" t="s">
        <v>482</v>
      </c>
      <c r="F1251" s="425" t="s">
        <v>383</v>
      </c>
      <c r="G1251" s="427" t="str">
        <f>IF('5 ROMP Utilisation'!$E$86=0,"",'5 ROMP Utilisation'!$T$86)</f>
        <v/>
      </c>
    </row>
    <row r="1252" spans="1:7" x14ac:dyDescent="0.45">
      <c r="A1252" s="426" t="s">
        <v>495</v>
      </c>
      <c r="B1252" s="426" t="s">
        <v>494</v>
      </c>
      <c r="C1252" s="425">
        <v>28</v>
      </c>
      <c r="D1252" s="425" t="s">
        <v>493</v>
      </c>
      <c r="E1252" s="425" t="s">
        <v>482</v>
      </c>
      <c r="F1252" s="425" t="s">
        <v>383</v>
      </c>
      <c r="G1252" s="424" t="str">
        <f>IF('5 ROMP Utilisation'!$E$86=0,"",'5 ROMP Utilisation'!$V$86)</f>
        <v/>
      </c>
    </row>
    <row r="1253" spans="1:7" ht="14.65" thickBot="1" x14ac:dyDescent="0.5">
      <c r="A1253" s="423" t="s">
        <v>492</v>
      </c>
      <c r="B1253" s="423"/>
      <c r="C1253" s="422">
        <v>28</v>
      </c>
      <c r="D1253" s="422" t="s">
        <v>491</v>
      </c>
      <c r="E1253" s="422" t="s">
        <v>482</v>
      </c>
      <c r="F1253" s="422" t="s">
        <v>490</v>
      </c>
      <c r="G1253" s="421" t="str">
        <f>IF('5 ROMP Utilisation'!$E$86=0,"",'5 ROMP Utilisation'!$AA$86)</f>
        <v/>
      </c>
    </row>
    <row r="1254" spans="1:7" ht="14.65" thickBot="1" x14ac:dyDescent="0.5">
      <c r="A1254" s="420" t="s">
        <v>489</v>
      </c>
      <c r="B1254" s="420"/>
      <c r="C1254" s="419" t="s">
        <v>484</v>
      </c>
      <c r="D1254" s="419" t="s">
        <v>488</v>
      </c>
      <c r="E1254" s="419" t="s">
        <v>482</v>
      </c>
      <c r="F1254" s="419" t="s">
        <v>383</v>
      </c>
      <c r="G1254" s="418" t="e">
        <f>'5 ROMP Utilisation'!$V$88</f>
        <v>#DIV/0!</v>
      </c>
    </row>
    <row r="1255" spans="1:7" ht="14.65" thickBot="1" x14ac:dyDescent="0.5">
      <c r="A1255" s="417" t="s">
        <v>487</v>
      </c>
      <c r="B1255" s="417"/>
      <c r="C1255" s="416" t="s">
        <v>484</v>
      </c>
      <c r="D1255" s="416" t="s">
        <v>486</v>
      </c>
      <c r="E1255" s="416" t="s">
        <v>482</v>
      </c>
      <c r="F1255" s="416" t="s">
        <v>383</v>
      </c>
      <c r="G1255" s="415" t="e">
        <f>'5 ROMP Utilisation'!$V$90</f>
        <v>#DIV/0!</v>
      </c>
    </row>
    <row r="1256" spans="1:7" ht="14.65" thickBot="1" x14ac:dyDescent="0.5">
      <c r="A1256" s="414" t="s">
        <v>485</v>
      </c>
      <c r="B1256" s="414"/>
      <c r="C1256" s="413" t="s">
        <v>484</v>
      </c>
      <c r="D1256" s="413" t="s">
        <v>483</v>
      </c>
      <c r="E1256" s="413" t="s">
        <v>482</v>
      </c>
      <c r="F1256" s="413" t="s">
        <v>383</v>
      </c>
      <c r="G1256" s="412" t="e">
        <f>'5 ROMP Utilisation'!$V$92</f>
        <v>#DIV/0!</v>
      </c>
    </row>
  </sheetData>
  <sheetProtection algorithmName="SHA-512" hashValue="fbH5kRdTBH5dxO3dpla1ojZtw3lYXUqWks/gJabqrL5cBdfdKA8oEckCIcOdNlvxVeEC9n+hNR2Xq1FVcaWRAA==" saltValue="+YU30ZMJUG4LxVpX0Hf+dA==" spinCount="100000" sheet="1" selectLockedCells="1"/>
  <autoFilter ref="A1:G1256" xr:uid="{1B3141EB-FFDA-4940-80AE-F6745AA5595B}"/>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Original IAEA</vt:lpstr>
      <vt:lpstr>Revised</vt:lpstr>
      <vt:lpstr>Guidance</vt:lpstr>
      <vt:lpstr>1 Centre Profile</vt:lpstr>
      <vt:lpstr>2 About ROMPs</vt:lpstr>
      <vt:lpstr>3 ROMP Std Hours</vt:lpstr>
      <vt:lpstr>4 Workforce Planning</vt:lpstr>
      <vt:lpstr>5 ROMP Utilisation</vt:lpstr>
      <vt:lpstr>Database Backend</vt:lpstr>
      <vt:lpstr>Lists</vt:lpstr>
      <vt:lpstr>Avg_Time</vt:lpstr>
      <vt:lpstr>centre_type</vt:lpstr>
      <vt:lpstr>centres</vt:lpstr>
      <vt:lpstr>country</vt:lpstr>
      <vt:lpstr>dob</vt:lpstr>
      <vt:lpstr>Drivers</vt:lpstr>
      <vt:lpstr>firstwhy</vt:lpstr>
      <vt:lpstr>firstyear</vt:lpstr>
      <vt:lpstr>gender</vt:lpstr>
      <vt:lpstr>public</vt:lpstr>
      <vt:lpstr>qA_Tech</vt:lpstr>
      <vt:lpstr>qualify</vt:lpstr>
      <vt:lpstr>retirewhy</vt:lpstr>
      <vt:lpstr>state</vt:lpstr>
      <vt:lpstr>status</vt:lpstr>
      <vt:lpstr>workplan</vt:lpstr>
      <vt:lpstr>world</vt:lpstr>
      <vt:lpstr>year</vt:lpstr>
      <vt:lpstr>yn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D</dc:creator>
  <cp:lastModifiedBy>Darren D</cp:lastModifiedBy>
  <dcterms:created xsi:type="dcterms:W3CDTF">2020-11-11T07:38:20Z</dcterms:created>
  <dcterms:modified xsi:type="dcterms:W3CDTF">2021-02-05T02:06:21Z</dcterms:modified>
</cp:coreProperties>
</file>